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19200" windowHeight="11760" activeTab="1"/>
  </bookViews>
  <sheets>
    <sheet name="obliczenia" sheetId="1" r:id="rId1"/>
    <sheet name="harmonogram spłat" sheetId="2" r:id="rId2"/>
  </sheets>
  <calcPr calcId="145621"/>
</workbook>
</file>

<file path=xl/calcChain.xml><?xml version="1.0" encoding="utf-8"?>
<calcChain xmlns="http://schemas.openxmlformats.org/spreadsheetml/2006/main">
  <c r="M3" i="2" l="1"/>
  <c r="M2" i="2"/>
  <c r="C114" i="2" s="1"/>
  <c r="C13" i="1"/>
  <c r="C16" i="1" s="1"/>
  <c r="D27" i="1"/>
  <c r="C29" i="1"/>
  <c r="D29" i="1" s="1"/>
  <c r="I29" i="1" s="1"/>
  <c r="C30" i="1"/>
  <c r="D30" i="1" s="1"/>
  <c r="C31" i="1"/>
  <c r="D31" i="1" s="1"/>
  <c r="I31" i="1" s="1"/>
  <c r="C32" i="1"/>
  <c r="D32" i="1" s="1"/>
  <c r="C33" i="1"/>
  <c r="D33" i="1" s="1"/>
  <c r="I33" i="1" s="1"/>
  <c r="J33" i="1" s="1"/>
  <c r="C28" i="1"/>
  <c r="D28" i="1" s="1"/>
  <c r="I28" i="1" s="1"/>
  <c r="C20" i="1"/>
  <c r="C19" i="1"/>
  <c r="J29" i="1" l="1"/>
  <c r="J31" i="1"/>
  <c r="I32" i="1"/>
  <c r="J32" i="1" s="1"/>
  <c r="I30" i="1"/>
  <c r="J30" i="1" s="1"/>
  <c r="J28" i="1"/>
  <c r="I27" i="1"/>
  <c r="J27" i="1" s="1"/>
  <c r="C21" i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10" i="2"/>
  <c r="C112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E114" i="2" s="1"/>
  <c r="D113" i="2"/>
  <c r="D112" i="2"/>
  <c r="D111" i="2"/>
  <c r="D110" i="2"/>
  <c r="D109" i="2"/>
  <c r="D108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C109" i="2"/>
  <c r="E109" i="2" s="1"/>
  <c r="C111" i="2"/>
  <c r="E111" i="2" s="1"/>
  <c r="C113" i="2"/>
  <c r="E113" i="2" s="1"/>
  <c r="E30" i="1"/>
  <c r="F30" i="1" s="1"/>
  <c r="C40" i="1" s="1"/>
  <c r="E28" i="1"/>
  <c r="F28" i="1" s="1"/>
  <c r="C38" i="1" s="1"/>
  <c r="E32" i="1"/>
  <c r="F32" i="1" s="1"/>
  <c r="C42" i="1" s="1"/>
  <c r="E27" i="1"/>
  <c r="F27" i="1" s="1"/>
  <c r="C37" i="1" s="1"/>
  <c r="E33" i="1"/>
  <c r="F33" i="1" s="1"/>
  <c r="C43" i="1" s="1"/>
  <c r="E31" i="1"/>
  <c r="F31" i="1" s="1"/>
  <c r="C41" i="1" s="1"/>
  <c r="E29" i="1"/>
  <c r="F29" i="1" s="1"/>
  <c r="C39" i="1" s="1"/>
  <c r="D13" i="1"/>
  <c r="E13" i="1" s="1"/>
  <c r="D19" i="1"/>
  <c r="E19" i="1" s="1"/>
  <c r="D20" i="1"/>
  <c r="E20" i="1" s="1"/>
  <c r="D21" i="1"/>
  <c r="E21" i="1" s="1"/>
  <c r="G21" i="1" l="1"/>
  <c r="G19" i="1"/>
  <c r="G20" i="1"/>
  <c r="I114" i="2"/>
  <c r="H113" i="2"/>
  <c r="J111" i="2"/>
  <c r="H109" i="2"/>
  <c r="H114" i="2"/>
  <c r="J113" i="2"/>
  <c r="H111" i="2"/>
  <c r="J109" i="2"/>
  <c r="J114" i="2"/>
  <c r="I111" i="2"/>
  <c r="E115" i="2"/>
  <c r="E117" i="2"/>
  <c r="E119" i="2"/>
  <c r="E121" i="2"/>
  <c r="E123" i="2"/>
  <c r="E125" i="2"/>
  <c r="E127" i="2"/>
  <c r="E129" i="2"/>
  <c r="E131" i="2"/>
  <c r="E133" i="2"/>
  <c r="E135" i="2"/>
  <c r="E137" i="2"/>
  <c r="E139" i="2"/>
  <c r="E141" i="2"/>
  <c r="E143" i="2"/>
  <c r="E145" i="2"/>
  <c r="E147" i="2"/>
  <c r="E149" i="2"/>
  <c r="E151" i="2"/>
  <c r="E153" i="2"/>
  <c r="E155" i="2"/>
  <c r="E157" i="2"/>
  <c r="E159" i="2"/>
  <c r="E161" i="2"/>
  <c r="E163" i="2"/>
  <c r="E165" i="2"/>
  <c r="E167" i="2"/>
  <c r="E169" i="2"/>
  <c r="E171" i="2"/>
  <c r="E173" i="2"/>
  <c r="E175" i="2"/>
  <c r="E177" i="2"/>
  <c r="E179" i="2"/>
  <c r="E181" i="2"/>
  <c r="E183" i="2"/>
  <c r="E185" i="2"/>
  <c r="E187" i="2"/>
  <c r="E189" i="2"/>
  <c r="E191" i="2"/>
  <c r="E193" i="2"/>
  <c r="E195" i="2"/>
  <c r="E197" i="2"/>
  <c r="E199" i="2"/>
  <c r="E201" i="2"/>
  <c r="E203" i="2"/>
  <c r="E205" i="2"/>
  <c r="E207" i="2"/>
  <c r="E209" i="2"/>
  <c r="E211" i="2"/>
  <c r="E213" i="2"/>
  <c r="E215" i="2"/>
  <c r="E217" i="2"/>
  <c r="E219" i="2"/>
  <c r="E221" i="2"/>
  <c r="E223" i="2"/>
  <c r="E225" i="2"/>
  <c r="E227" i="2"/>
  <c r="E229" i="2"/>
  <c r="E231" i="2"/>
  <c r="E233" i="2"/>
  <c r="E235" i="2"/>
  <c r="E237" i="2"/>
  <c r="E239" i="2"/>
  <c r="E241" i="2"/>
  <c r="E243" i="2"/>
  <c r="E245" i="2"/>
  <c r="E247" i="2"/>
  <c r="E249" i="2"/>
  <c r="E251" i="2"/>
  <c r="E253" i="2"/>
  <c r="E255" i="2"/>
  <c r="E257" i="2"/>
  <c r="E259" i="2"/>
  <c r="E261" i="2"/>
  <c r="E263" i="2"/>
  <c r="E265" i="2"/>
  <c r="E267" i="2"/>
  <c r="E269" i="2"/>
  <c r="E271" i="2"/>
  <c r="E273" i="2"/>
  <c r="E275" i="2"/>
  <c r="E277" i="2"/>
  <c r="E279" i="2"/>
  <c r="E281" i="2"/>
  <c r="E283" i="2"/>
  <c r="E285" i="2"/>
  <c r="E287" i="2"/>
  <c r="E289" i="2"/>
  <c r="E291" i="2"/>
  <c r="E293" i="2"/>
  <c r="E295" i="2"/>
  <c r="E297" i="2"/>
  <c r="E299" i="2"/>
  <c r="E301" i="2"/>
  <c r="E303" i="2"/>
  <c r="E305" i="2"/>
  <c r="E307" i="2"/>
  <c r="E309" i="2"/>
  <c r="E311" i="2"/>
  <c r="E313" i="2"/>
  <c r="E315" i="2"/>
  <c r="E317" i="2"/>
  <c r="E319" i="2"/>
  <c r="E321" i="2"/>
  <c r="E323" i="2"/>
  <c r="E325" i="2"/>
  <c r="E327" i="2"/>
  <c r="E329" i="2"/>
  <c r="E331" i="2"/>
  <c r="E333" i="2"/>
  <c r="E335" i="2"/>
  <c r="E337" i="2"/>
  <c r="E339" i="2"/>
  <c r="E341" i="2"/>
  <c r="E343" i="2"/>
  <c r="E345" i="2"/>
  <c r="E347" i="2"/>
  <c r="E349" i="2"/>
  <c r="E351" i="2"/>
  <c r="E353" i="2"/>
  <c r="E355" i="2"/>
  <c r="E357" i="2"/>
  <c r="E359" i="2"/>
  <c r="E361" i="2"/>
  <c r="E363" i="2"/>
  <c r="E110" i="2"/>
  <c r="E107" i="2"/>
  <c r="E105" i="2"/>
  <c r="E103" i="2"/>
  <c r="E101" i="2"/>
  <c r="E99" i="2"/>
  <c r="E97" i="2"/>
  <c r="E95" i="2"/>
  <c r="E93" i="2"/>
  <c r="E91" i="2"/>
  <c r="E89" i="2"/>
  <c r="E87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E35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E7" i="2"/>
  <c r="E5" i="2"/>
  <c r="I113" i="2"/>
  <c r="I109" i="2"/>
  <c r="E116" i="2"/>
  <c r="E118" i="2"/>
  <c r="E120" i="2"/>
  <c r="E122" i="2"/>
  <c r="E124" i="2"/>
  <c r="E126" i="2"/>
  <c r="E128" i="2"/>
  <c r="E130" i="2"/>
  <c r="E132" i="2"/>
  <c r="E134" i="2"/>
  <c r="E136" i="2"/>
  <c r="E138" i="2"/>
  <c r="E140" i="2"/>
  <c r="E142" i="2"/>
  <c r="E144" i="2"/>
  <c r="E146" i="2"/>
  <c r="E148" i="2"/>
  <c r="E150" i="2"/>
  <c r="E152" i="2"/>
  <c r="E154" i="2"/>
  <c r="E156" i="2"/>
  <c r="E158" i="2"/>
  <c r="E160" i="2"/>
  <c r="E162" i="2"/>
  <c r="E164" i="2"/>
  <c r="E166" i="2"/>
  <c r="E168" i="2"/>
  <c r="E170" i="2"/>
  <c r="E172" i="2"/>
  <c r="E174" i="2"/>
  <c r="E176" i="2"/>
  <c r="E178" i="2"/>
  <c r="E180" i="2"/>
  <c r="E182" i="2"/>
  <c r="E184" i="2"/>
  <c r="E186" i="2"/>
  <c r="E188" i="2"/>
  <c r="E190" i="2"/>
  <c r="E192" i="2"/>
  <c r="E194" i="2"/>
  <c r="E196" i="2"/>
  <c r="E198" i="2"/>
  <c r="E200" i="2"/>
  <c r="E202" i="2"/>
  <c r="E204" i="2"/>
  <c r="E206" i="2"/>
  <c r="E208" i="2"/>
  <c r="E210" i="2"/>
  <c r="E212" i="2"/>
  <c r="E214" i="2"/>
  <c r="E216" i="2"/>
  <c r="E218" i="2"/>
  <c r="E220" i="2"/>
  <c r="E222" i="2"/>
  <c r="E224" i="2"/>
  <c r="E226" i="2"/>
  <c r="E228" i="2"/>
  <c r="E230" i="2"/>
  <c r="E232" i="2"/>
  <c r="E234" i="2"/>
  <c r="E236" i="2"/>
  <c r="E238" i="2"/>
  <c r="E240" i="2"/>
  <c r="E242" i="2"/>
  <c r="E244" i="2"/>
  <c r="E246" i="2"/>
  <c r="E248" i="2"/>
  <c r="E250" i="2"/>
  <c r="E252" i="2"/>
  <c r="E254" i="2"/>
  <c r="E256" i="2"/>
  <c r="E258" i="2"/>
  <c r="E260" i="2"/>
  <c r="E262" i="2"/>
  <c r="E264" i="2"/>
  <c r="E266" i="2"/>
  <c r="E268" i="2"/>
  <c r="E270" i="2"/>
  <c r="E272" i="2"/>
  <c r="E274" i="2"/>
  <c r="E276" i="2"/>
  <c r="E278" i="2"/>
  <c r="E280" i="2"/>
  <c r="E282" i="2"/>
  <c r="E284" i="2"/>
  <c r="E286" i="2"/>
  <c r="E288" i="2"/>
  <c r="E290" i="2"/>
  <c r="E292" i="2"/>
  <c r="E294" i="2"/>
  <c r="E296" i="2"/>
  <c r="E298" i="2"/>
  <c r="E300" i="2"/>
  <c r="E302" i="2"/>
  <c r="E304" i="2"/>
  <c r="E306" i="2"/>
  <c r="E308" i="2"/>
  <c r="E310" i="2"/>
  <c r="E312" i="2"/>
  <c r="E314" i="2"/>
  <c r="E316" i="2"/>
  <c r="E318" i="2"/>
  <c r="E320" i="2"/>
  <c r="E322" i="2"/>
  <c r="E324" i="2"/>
  <c r="E326" i="2"/>
  <c r="E328" i="2"/>
  <c r="E330" i="2"/>
  <c r="E332" i="2"/>
  <c r="E334" i="2"/>
  <c r="E336" i="2"/>
  <c r="E338" i="2"/>
  <c r="E340" i="2"/>
  <c r="E342" i="2"/>
  <c r="E344" i="2"/>
  <c r="E346" i="2"/>
  <c r="E348" i="2"/>
  <c r="E350" i="2"/>
  <c r="E352" i="2"/>
  <c r="E354" i="2"/>
  <c r="E356" i="2"/>
  <c r="E358" i="2"/>
  <c r="E360" i="2"/>
  <c r="E362" i="2"/>
  <c r="E112" i="2"/>
  <c r="E108" i="2"/>
  <c r="E106" i="2"/>
  <c r="E104" i="2"/>
  <c r="E102" i="2"/>
  <c r="E100" i="2"/>
  <c r="E98" i="2"/>
  <c r="E96" i="2"/>
  <c r="E94" i="2"/>
  <c r="E92" i="2"/>
  <c r="E90" i="2"/>
  <c r="E88" i="2"/>
  <c r="E86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8" i="2"/>
  <c r="E6" i="2"/>
  <c r="E4" i="2"/>
  <c r="E16" i="1"/>
  <c r="F38" i="1"/>
  <c r="E47" i="1" s="1"/>
  <c r="F40" i="1"/>
  <c r="E49" i="1" s="1"/>
  <c r="F42" i="1"/>
  <c r="E51" i="1" s="1"/>
  <c r="F37" i="1"/>
  <c r="E46" i="1" s="1"/>
  <c r="F43" i="1"/>
  <c r="E52" i="1" s="1"/>
  <c r="F39" i="1"/>
  <c r="E48" i="1" s="1"/>
  <c r="F41" i="1"/>
  <c r="E50" i="1" s="1"/>
  <c r="G39" i="1"/>
  <c r="F48" i="1" s="1"/>
  <c r="G41" i="1"/>
  <c r="F50" i="1" s="1"/>
  <c r="G43" i="1"/>
  <c r="F52" i="1" s="1"/>
  <c r="G38" i="1"/>
  <c r="F47" i="1" s="1"/>
  <c r="G40" i="1"/>
  <c r="F49" i="1" s="1"/>
  <c r="G42" i="1"/>
  <c r="F51" i="1" s="1"/>
  <c r="G37" i="1"/>
  <c r="F46" i="1" s="1"/>
  <c r="E39" i="1"/>
  <c r="D48" i="1" s="1"/>
  <c r="E41" i="1"/>
  <c r="D50" i="1" s="1"/>
  <c r="E43" i="1"/>
  <c r="D52" i="1" s="1"/>
  <c r="E42" i="1"/>
  <c r="D51" i="1" s="1"/>
  <c r="E38" i="1"/>
  <c r="D47" i="1" s="1"/>
  <c r="E40" i="1"/>
  <c r="D49" i="1" s="1"/>
  <c r="E37" i="1"/>
  <c r="D46" i="1" s="1"/>
  <c r="F20" i="1"/>
  <c r="F19" i="1"/>
  <c r="F21" i="1"/>
  <c r="D16" i="1"/>
  <c r="F16" i="1" l="1"/>
  <c r="D41" i="1" s="1"/>
  <c r="C50" i="1" s="1"/>
  <c r="G16" i="1"/>
  <c r="I6" i="2"/>
  <c r="J6" i="2"/>
  <c r="H6" i="2"/>
  <c r="G6" i="2"/>
  <c r="I10" i="2"/>
  <c r="J10" i="2"/>
  <c r="H10" i="2"/>
  <c r="G10" i="2"/>
  <c r="I14" i="2"/>
  <c r="J14" i="2"/>
  <c r="H14" i="2"/>
  <c r="G14" i="2"/>
  <c r="I18" i="2"/>
  <c r="J18" i="2"/>
  <c r="H18" i="2"/>
  <c r="G18" i="2"/>
  <c r="I22" i="2"/>
  <c r="J22" i="2"/>
  <c r="H22" i="2"/>
  <c r="G22" i="2"/>
  <c r="I26" i="2"/>
  <c r="J26" i="2"/>
  <c r="H26" i="2"/>
  <c r="G26" i="2"/>
  <c r="I30" i="2"/>
  <c r="J30" i="2"/>
  <c r="H30" i="2"/>
  <c r="G30" i="2"/>
  <c r="I34" i="2"/>
  <c r="J34" i="2"/>
  <c r="H34" i="2"/>
  <c r="G34" i="2"/>
  <c r="I38" i="2"/>
  <c r="J38" i="2"/>
  <c r="H38" i="2"/>
  <c r="G38" i="2"/>
  <c r="I42" i="2"/>
  <c r="J42" i="2"/>
  <c r="H42" i="2"/>
  <c r="G42" i="2"/>
  <c r="I46" i="2"/>
  <c r="J46" i="2"/>
  <c r="H46" i="2"/>
  <c r="G46" i="2"/>
  <c r="I50" i="2"/>
  <c r="J50" i="2"/>
  <c r="H50" i="2"/>
  <c r="G50" i="2"/>
  <c r="I54" i="2"/>
  <c r="J54" i="2"/>
  <c r="H54" i="2"/>
  <c r="G54" i="2"/>
  <c r="I58" i="2"/>
  <c r="J58" i="2"/>
  <c r="H58" i="2"/>
  <c r="G58" i="2"/>
  <c r="I62" i="2"/>
  <c r="J62" i="2"/>
  <c r="H62" i="2"/>
  <c r="G62" i="2"/>
  <c r="I66" i="2"/>
  <c r="J66" i="2"/>
  <c r="H66" i="2"/>
  <c r="G66" i="2"/>
  <c r="I70" i="2"/>
  <c r="J70" i="2"/>
  <c r="H70" i="2"/>
  <c r="G70" i="2"/>
  <c r="I74" i="2"/>
  <c r="J74" i="2"/>
  <c r="H74" i="2"/>
  <c r="G74" i="2"/>
  <c r="I78" i="2"/>
  <c r="J78" i="2"/>
  <c r="H78" i="2"/>
  <c r="G78" i="2"/>
  <c r="I82" i="2"/>
  <c r="H82" i="2"/>
  <c r="J82" i="2"/>
  <c r="G82" i="2"/>
  <c r="I86" i="2"/>
  <c r="H86" i="2"/>
  <c r="J86" i="2"/>
  <c r="G86" i="2"/>
  <c r="I90" i="2"/>
  <c r="H90" i="2"/>
  <c r="J90" i="2"/>
  <c r="G90" i="2"/>
  <c r="I94" i="2"/>
  <c r="H94" i="2"/>
  <c r="J94" i="2"/>
  <c r="G94" i="2"/>
  <c r="I98" i="2"/>
  <c r="H98" i="2"/>
  <c r="J98" i="2"/>
  <c r="G98" i="2"/>
  <c r="J102" i="2"/>
  <c r="H102" i="2"/>
  <c r="I102" i="2"/>
  <c r="J106" i="2"/>
  <c r="H106" i="2"/>
  <c r="I106" i="2"/>
  <c r="J112" i="2"/>
  <c r="I112" i="2"/>
  <c r="H112" i="2"/>
  <c r="H360" i="2"/>
  <c r="J360" i="2"/>
  <c r="I360" i="2"/>
  <c r="H356" i="2"/>
  <c r="J356" i="2"/>
  <c r="I356" i="2"/>
  <c r="H352" i="2"/>
  <c r="J352" i="2"/>
  <c r="I352" i="2"/>
  <c r="H348" i="2"/>
  <c r="J348" i="2"/>
  <c r="I348" i="2"/>
  <c r="H344" i="2"/>
  <c r="J344" i="2"/>
  <c r="I344" i="2"/>
  <c r="H340" i="2"/>
  <c r="J340" i="2"/>
  <c r="I340" i="2"/>
  <c r="H336" i="2"/>
  <c r="J336" i="2"/>
  <c r="I336" i="2"/>
  <c r="H332" i="2"/>
  <c r="J332" i="2"/>
  <c r="I332" i="2"/>
  <c r="H328" i="2"/>
  <c r="J328" i="2"/>
  <c r="I328" i="2"/>
  <c r="H324" i="2"/>
  <c r="J324" i="2"/>
  <c r="I324" i="2"/>
  <c r="H320" i="2"/>
  <c r="J320" i="2"/>
  <c r="I320" i="2"/>
  <c r="H316" i="2"/>
  <c r="J316" i="2"/>
  <c r="I316" i="2"/>
  <c r="H312" i="2"/>
  <c r="J312" i="2"/>
  <c r="I312" i="2"/>
  <c r="H308" i="2"/>
  <c r="J308" i="2"/>
  <c r="I308" i="2"/>
  <c r="H304" i="2"/>
  <c r="J304" i="2"/>
  <c r="I304" i="2"/>
  <c r="H300" i="2"/>
  <c r="J300" i="2"/>
  <c r="I300" i="2"/>
  <c r="H296" i="2"/>
  <c r="J296" i="2"/>
  <c r="I296" i="2"/>
  <c r="H292" i="2"/>
  <c r="J292" i="2"/>
  <c r="I292" i="2"/>
  <c r="H288" i="2"/>
  <c r="J288" i="2"/>
  <c r="I288" i="2"/>
  <c r="H284" i="2"/>
  <c r="J284" i="2"/>
  <c r="I284" i="2"/>
  <c r="H280" i="2"/>
  <c r="J280" i="2"/>
  <c r="I280" i="2"/>
  <c r="H276" i="2"/>
  <c r="J276" i="2"/>
  <c r="I276" i="2"/>
  <c r="H272" i="2"/>
  <c r="J272" i="2"/>
  <c r="I272" i="2"/>
  <c r="H268" i="2"/>
  <c r="J268" i="2"/>
  <c r="I268" i="2"/>
  <c r="H264" i="2"/>
  <c r="J264" i="2"/>
  <c r="I264" i="2"/>
  <c r="H260" i="2"/>
  <c r="J260" i="2"/>
  <c r="I260" i="2"/>
  <c r="H256" i="2"/>
  <c r="J256" i="2"/>
  <c r="I256" i="2"/>
  <c r="H252" i="2"/>
  <c r="J252" i="2"/>
  <c r="I252" i="2"/>
  <c r="H248" i="2"/>
  <c r="J248" i="2"/>
  <c r="I248" i="2"/>
  <c r="H244" i="2"/>
  <c r="J244" i="2"/>
  <c r="I244" i="2"/>
  <c r="H240" i="2"/>
  <c r="J240" i="2"/>
  <c r="I240" i="2"/>
  <c r="H236" i="2"/>
  <c r="J236" i="2"/>
  <c r="I236" i="2"/>
  <c r="H232" i="2"/>
  <c r="J232" i="2"/>
  <c r="I232" i="2"/>
  <c r="H228" i="2"/>
  <c r="J228" i="2"/>
  <c r="I228" i="2"/>
  <c r="H224" i="2"/>
  <c r="J224" i="2"/>
  <c r="I224" i="2"/>
  <c r="H220" i="2"/>
  <c r="J220" i="2"/>
  <c r="I220" i="2"/>
  <c r="H216" i="2"/>
  <c r="J216" i="2"/>
  <c r="I216" i="2"/>
  <c r="H212" i="2"/>
  <c r="J212" i="2"/>
  <c r="I212" i="2"/>
  <c r="H208" i="2"/>
  <c r="J208" i="2"/>
  <c r="I208" i="2"/>
  <c r="H204" i="2"/>
  <c r="J204" i="2"/>
  <c r="I204" i="2"/>
  <c r="H200" i="2"/>
  <c r="J200" i="2"/>
  <c r="I200" i="2"/>
  <c r="H196" i="2"/>
  <c r="J196" i="2"/>
  <c r="I196" i="2"/>
  <c r="J192" i="2"/>
  <c r="I192" i="2"/>
  <c r="H192" i="2"/>
  <c r="J188" i="2"/>
  <c r="I188" i="2"/>
  <c r="H188" i="2"/>
  <c r="J184" i="2"/>
  <c r="I184" i="2"/>
  <c r="H184" i="2"/>
  <c r="J180" i="2"/>
  <c r="I180" i="2"/>
  <c r="H180" i="2"/>
  <c r="J176" i="2"/>
  <c r="I176" i="2"/>
  <c r="H176" i="2"/>
  <c r="J172" i="2"/>
  <c r="I172" i="2"/>
  <c r="H172" i="2"/>
  <c r="J168" i="2"/>
  <c r="I168" i="2"/>
  <c r="H168" i="2"/>
  <c r="J164" i="2"/>
  <c r="I164" i="2"/>
  <c r="H164" i="2"/>
  <c r="J160" i="2"/>
  <c r="I160" i="2"/>
  <c r="H160" i="2"/>
  <c r="J156" i="2"/>
  <c r="I156" i="2"/>
  <c r="H156" i="2"/>
  <c r="J152" i="2"/>
  <c r="I152" i="2"/>
  <c r="H152" i="2"/>
  <c r="J148" i="2"/>
  <c r="I148" i="2"/>
  <c r="H148" i="2"/>
  <c r="J144" i="2"/>
  <c r="I144" i="2"/>
  <c r="H144" i="2"/>
  <c r="J140" i="2"/>
  <c r="I140" i="2"/>
  <c r="H140" i="2"/>
  <c r="J136" i="2"/>
  <c r="I136" i="2"/>
  <c r="H136" i="2"/>
  <c r="J132" i="2"/>
  <c r="I132" i="2"/>
  <c r="H132" i="2"/>
  <c r="J128" i="2"/>
  <c r="I128" i="2"/>
  <c r="H128" i="2"/>
  <c r="J124" i="2"/>
  <c r="I124" i="2"/>
  <c r="H124" i="2"/>
  <c r="J120" i="2"/>
  <c r="I120" i="2"/>
  <c r="H120" i="2"/>
  <c r="J116" i="2"/>
  <c r="I116" i="2"/>
  <c r="H116" i="2"/>
  <c r="I7" i="2"/>
  <c r="J7" i="2"/>
  <c r="H7" i="2"/>
  <c r="G7" i="2"/>
  <c r="I11" i="2"/>
  <c r="J11" i="2"/>
  <c r="H11" i="2"/>
  <c r="G11" i="2"/>
  <c r="I15" i="2"/>
  <c r="J15" i="2"/>
  <c r="H15" i="2"/>
  <c r="G15" i="2"/>
  <c r="I19" i="2"/>
  <c r="J19" i="2"/>
  <c r="H19" i="2"/>
  <c r="G19" i="2"/>
  <c r="I23" i="2"/>
  <c r="J23" i="2"/>
  <c r="H23" i="2"/>
  <c r="G23" i="2"/>
  <c r="I27" i="2"/>
  <c r="J27" i="2"/>
  <c r="H27" i="2"/>
  <c r="G27" i="2"/>
  <c r="I31" i="2"/>
  <c r="J31" i="2"/>
  <c r="H31" i="2"/>
  <c r="G31" i="2"/>
  <c r="I35" i="2"/>
  <c r="J35" i="2"/>
  <c r="H35" i="2"/>
  <c r="G35" i="2"/>
  <c r="I39" i="2"/>
  <c r="J39" i="2"/>
  <c r="H39" i="2"/>
  <c r="G39" i="2"/>
  <c r="I43" i="2"/>
  <c r="J43" i="2"/>
  <c r="H43" i="2"/>
  <c r="G43" i="2"/>
  <c r="I47" i="2"/>
  <c r="J47" i="2"/>
  <c r="H47" i="2"/>
  <c r="G47" i="2"/>
  <c r="I51" i="2"/>
  <c r="J51" i="2"/>
  <c r="H51" i="2"/>
  <c r="G51" i="2"/>
  <c r="I55" i="2"/>
  <c r="J55" i="2"/>
  <c r="H55" i="2"/>
  <c r="G55" i="2"/>
  <c r="I59" i="2"/>
  <c r="J59" i="2"/>
  <c r="H59" i="2"/>
  <c r="G59" i="2"/>
  <c r="I63" i="2"/>
  <c r="J63" i="2"/>
  <c r="H63" i="2"/>
  <c r="G63" i="2"/>
  <c r="I67" i="2"/>
  <c r="J67" i="2"/>
  <c r="H67" i="2"/>
  <c r="G67" i="2"/>
  <c r="I71" i="2"/>
  <c r="J71" i="2"/>
  <c r="H71" i="2"/>
  <c r="G71" i="2"/>
  <c r="I75" i="2"/>
  <c r="J75" i="2"/>
  <c r="H75" i="2"/>
  <c r="G75" i="2"/>
  <c r="I79" i="2"/>
  <c r="J79" i="2"/>
  <c r="H79" i="2"/>
  <c r="G79" i="2"/>
  <c r="I83" i="2"/>
  <c r="H83" i="2"/>
  <c r="G83" i="2"/>
  <c r="J83" i="2"/>
  <c r="I87" i="2"/>
  <c r="H87" i="2"/>
  <c r="G87" i="2"/>
  <c r="J87" i="2"/>
  <c r="I91" i="2"/>
  <c r="H91" i="2"/>
  <c r="G91" i="2"/>
  <c r="J91" i="2"/>
  <c r="I95" i="2"/>
  <c r="H95" i="2"/>
  <c r="G95" i="2"/>
  <c r="J95" i="2"/>
  <c r="I99" i="2"/>
  <c r="H99" i="2"/>
  <c r="G99" i="2"/>
  <c r="J99" i="2"/>
  <c r="I103" i="2"/>
  <c r="H103" i="2"/>
  <c r="J103" i="2"/>
  <c r="I107" i="2"/>
  <c r="H107" i="2"/>
  <c r="J107" i="2"/>
  <c r="I363" i="2"/>
  <c r="H363" i="2"/>
  <c r="J363" i="2"/>
  <c r="I359" i="2"/>
  <c r="H359" i="2"/>
  <c r="J359" i="2"/>
  <c r="I355" i="2"/>
  <c r="H355" i="2"/>
  <c r="J355" i="2"/>
  <c r="I351" i="2"/>
  <c r="H351" i="2"/>
  <c r="J351" i="2"/>
  <c r="I347" i="2"/>
  <c r="H347" i="2"/>
  <c r="J347" i="2"/>
  <c r="I343" i="2"/>
  <c r="H343" i="2"/>
  <c r="J343" i="2"/>
  <c r="I339" i="2"/>
  <c r="H339" i="2"/>
  <c r="J339" i="2"/>
  <c r="I335" i="2"/>
  <c r="H335" i="2"/>
  <c r="J335" i="2"/>
  <c r="I331" i="2"/>
  <c r="H331" i="2"/>
  <c r="J331" i="2"/>
  <c r="I327" i="2"/>
  <c r="H327" i="2"/>
  <c r="J327" i="2"/>
  <c r="I323" i="2"/>
  <c r="H323" i="2"/>
  <c r="J323" i="2"/>
  <c r="I319" i="2"/>
  <c r="H319" i="2"/>
  <c r="J319" i="2"/>
  <c r="I315" i="2"/>
  <c r="H315" i="2"/>
  <c r="J315" i="2"/>
  <c r="I311" i="2"/>
  <c r="H311" i="2"/>
  <c r="J311" i="2"/>
  <c r="I307" i="2"/>
  <c r="H307" i="2"/>
  <c r="J307" i="2"/>
  <c r="I303" i="2"/>
  <c r="H303" i="2"/>
  <c r="J303" i="2"/>
  <c r="I299" i="2"/>
  <c r="H299" i="2"/>
  <c r="J299" i="2"/>
  <c r="I295" i="2"/>
  <c r="H295" i="2"/>
  <c r="J295" i="2"/>
  <c r="I291" i="2"/>
  <c r="H291" i="2"/>
  <c r="J291" i="2"/>
  <c r="I287" i="2"/>
  <c r="H287" i="2"/>
  <c r="J287" i="2"/>
  <c r="I283" i="2"/>
  <c r="H283" i="2"/>
  <c r="J283" i="2"/>
  <c r="I279" i="2"/>
  <c r="H279" i="2"/>
  <c r="J279" i="2"/>
  <c r="I275" i="2"/>
  <c r="H275" i="2"/>
  <c r="J275" i="2"/>
  <c r="I271" i="2"/>
  <c r="H271" i="2"/>
  <c r="J271" i="2"/>
  <c r="I267" i="2"/>
  <c r="H267" i="2"/>
  <c r="J267" i="2"/>
  <c r="I263" i="2"/>
  <c r="H263" i="2"/>
  <c r="J263" i="2"/>
  <c r="I259" i="2"/>
  <c r="H259" i="2"/>
  <c r="J259" i="2"/>
  <c r="I255" i="2"/>
  <c r="H255" i="2"/>
  <c r="J255" i="2"/>
  <c r="I251" i="2"/>
  <c r="H251" i="2"/>
  <c r="J251" i="2"/>
  <c r="I247" i="2"/>
  <c r="H247" i="2"/>
  <c r="J247" i="2"/>
  <c r="I243" i="2"/>
  <c r="H243" i="2"/>
  <c r="J243" i="2"/>
  <c r="I239" i="2"/>
  <c r="H239" i="2"/>
  <c r="J239" i="2"/>
  <c r="I235" i="2"/>
  <c r="H235" i="2"/>
  <c r="J235" i="2"/>
  <c r="I231" i="2"/>
  <c r="H231" i="2"/>
  <c r="J231" i="2"/>
  <c r="I227" i="2"/>
  <c r="H227" i="2"/>
  <c r="J227" i="2"/>
  <c r="I223" i="2"/>
  <c r="H223" i="2"/>
  <c r="J223" i="2"/>
  <c r="I219" i="2"/>
  <c r="H219" i="2"/>
  <c r="J219" i="2"/>
  <c r="I215" i="2"/>
  <c r="H215" i="2"/>
  <c r="J215" i="2"/>
  <c r="I211" i="2"/>
  <c r="H211" i="2"/>
  <c r="J211" i="2"/>
  <c r="I207" i="2"/>
  <c r="H207" i="2"/>
  <c r="J207" i="2"/>
  <c r="I203" i="2"/>
  <c r="H203" i="2"/>
  <c r="J203" i="2"/>
  <c r="I199" i="2"/>
  <c r="H199" i="2"/>
  <c r="J199" i="2"/>
  <c r="I195" i="2"/>
  <c r="H195" i="2"/>
  <c r="J195" i="2"/>
  <c r="I191" i="2"/>
  <c r="H191" i="2"/>
  <c r="J191" i="2"/>
  <c r="I187" i="2"/>
  <c r="H187" i="2"/>
  <c r="J187" i="2"/>
  <c r="I183" i="2"/>
  <c r="H183" i="2"/>
  <c r="J183" i="2"/>
  <c r="I179" i="2"/>
  <c r="H179" i="2"/>
  <c r="J179" i="2"/>
  <c r="I175" i="2"/>
  <c r="H175" i="2"/>
  <c r="J175" i="2"/>
  <c r="I171" i="2"/>
  <c r="H171" i="2"/>
  <c r="J171" i="2"/>
  <c r="I167" i="2"/>
  <c r="H167" i="2"/>
  <c r="J167" i="2"/>
  <c r="I163" i="2"/>
  <c r="H163" i="2"/>
  <c r="J163" i="2"/>
  <c r="I159" i="2"/>
  <c r="H159" i="2"/>
  <c r="J159" i="2"/>
  <c r="I155" i="2"/>
  <c r="H155" i="2"/>
  <c r="J155" i="2"/>
  <c r="I151" i="2"/>
  <c r="H151" i="2"/>
  <c r="J151" i="2"/>
  <c r="I147" i="2"/>
  <c r="H147" i="2"/>
  <c r="J147" i="2"/>
  <c r="I143" i="2"/>
  <c r="H143" i="2"/>
  <c r="J143" i="2"/>
  <c r="I139" i="2"/>
  <c r="H139" i="2"/>
  <c r="J139" i="2"/>
  <c r="I135" i="2"/>
  <c r="H135" i="2"/>
  <c r="J135" i="2"/>
  <c r="I131" i="2"/>
  <c r="H131" i="2"/>
  <c r="J131" i="2"/>
  <c r="I127" i="2"/>
  <c r="H127" i="2"/>
  <c r="J127" i="2"/>
  <c r="I123" i="2"/>
  <c r="H123" i="2"/>
  <c r="J123" i="2"/>
  <c r="I119" i="2"/>
  <c r="H119" i="2"/>
  <c r="J119" i="2"/>
  <c r="I115" i="2"/>
  <c r="H115" i="2"/>
  <c r="J115" i="2"/>
  <c r="I4" i="2"/>
  <c r="J4" i="2"/>
  <c r="H4" i="2"/>
  <c r="G4" i="2"/>
  <c r="I8" i="2"/>
  <c r="J8" i="2"/>
  <c r="H8" i="2"/>
  <c r="G8" i="2"/>
  <c r="I12" i="2"/>
  <c r="J12" i="2"/>
  <c r="H12" i="2"/>
  <c r="G12" i="2"/>
  <c r="I16" i="2"/>
  <c r="J16" i="2"/>
  <c r="H16" i="2"/>
  <c r="G16" i="2"/>
  <c r="I20" i="2"/>
  <c r="J20" i="2"/>
  <c r="H20" i="2"/>
  <c r="G20" i="2"/>
  <c r="I24" i="2"/>
  <c r="J24" i="2"/>
  <c r="H24" i="2"/>
  <c r="G24" i="2"/>
  <c r="I28" i="2"/>
  <c r="J28" i="2"/>
  <c r="H28" i="2"/>
  <c r="G28" i="2"/>
  <c r="I32" i="2"/>
  <c r="J32" i="2"/>
  <c r="H32" i="2"/>
  <c r="G32" i="2"/>
  <c r="I36" i="2"/>
  <c r="J36" i="2"/>
  <c r="H36" i="2"/>
  <c r="G36" i="2"/>
  <c r="I40" i="2"/>
  <c r="J40" i="2"/>
  <c r="H40" i="2"/>
  <c r="G40" i="2"/>
  <c r="I44" i="2"/>
  <c r="J44" i="2"/>
  <c r="H44" i="2"/>
  <c r="G44" i="2"/>
  <c r="I48" i="2"/>
  <c r="J48" i="2"/>
  <c r="H48" i="2"/>
  <c r="G48" i="2"/>
  <c r="I52" i="2"/>
  <c r="J52" i="2"/>
  <c r="H52" i="2"/>
  <c r="G52" i="2"/>
  <c r="I56" i="2"/>
  <c r="J56" i="2"/>
  <c r="H56" i="2"/>
  <c r="G56" i="2"/>
  <c r="I60" i="2"/>
  <c r="J60" i="2"/>
  <c r="H60" i="2"/>
  <c r="G60" i="2"/>
  <c r="I64" i="2"/>
  <c r="J64" i="2"/>
  <c r="H64" i="2"/>
  <c r="G64" i="2"/>
  <c r="I68" i="2"/>
  <c r="J68" i="2"/>
  <c r="H68" i="2"/>
  <c r="G68" i="2"/>
  <c r="I72" i="2"/>
  <c r="J72" i="2"/>
  <c r="H72" i="2"/>
  <c r="G72" i="2"/>
  <c r="I76" i="2"/>
  <c r="J76" i="2"/>
  <c r="H76" i="2"/>
  <c r="G76" i="2"/>
  <c r="I80" i="2"/>
  <c r="H80" i="2"/>
  <c r="J80" i="2"/>
  <c r="G80" i="2"/>
  <c r="I84" i="2"/>
  <c r="H84" i="2"/>
  <c r="J84" i="2"/>
  <c r="G84" i="2"/>
  <c r="I88" i="2"/>
  <c r="H88" i="2"/>
  <c r="J88" i="2"/>
  <c r="G88" i="2"/>
  <c r="I92" i="2"/>
  <c r="H92" i="2"/>
  <c r="J92" i="2"/>
  <c r="G92" i="2"/>
  <c r="I96" i="2"/>
  <c r="H96" i="2"/>
  <c r="J96" i="2"/>
  <c r="G96" i="2"/>
  <c r="J100" i="2"/>
  <c r="I100" i="2"/>
  <c r="H100" i="2"/>
  <c r="J104" i="2"/>
  <c r="I104" i="2"/>
  <c r="H104" i="2"/>
  <c r="J108" i="2"/>
  <c r="I108" i="2"/>
  <c r="H108" i="2"/>
  <c r="H362" i="2"/>
  <c r="J362" i="2"/>
  <c r="I362" i="2"/>
  <c r="H358" i="2"/>
  <c r="J358" i="2"/>
  <c r="I358" i="2"/>
  <c r="H354" i="2"/>
  <c r="J354" i="2"/>
  <c r="I354" i="2"/>
  <c r="H350" i="2"/>
  <c r="J350" i="2"/>
  <c r="I350" i="2"/>
  <c r="H346" i="2"/>
  <c r="J346" i="2"/>
  <c r="I346" i="2"/>
  <c r="H342" i="2"/>
  <c r="J342" i="2"/>
  <c r="I342" i="2"/>
  <c r="H338" i="2"/>
  <c r="J338" i="2"/>
  <c r="I338" i="2"/>
  <c r="H334" i="2"/>
  <c r="J334" i="2"/>
  <c r="I334" i="2"/>
  <c r="H330" i="2"/>
  <c r="J330" i="2"/>
  <c r="I330" i="2"/>
  <c r="H326" i="2"/>
  <c r="J326" i="2"/>
  <c r="I326" i="2"/>
  <c r="H322" i="2"/>
  <c r="J322" i="2"/>
  <c r="I322" i="2"/>
  <c r="H318" i="2"/>
  <c r="J318" i="2"/>
  <c r="I318" i="2"/>
  <c r="H314" i="2"/>
  <c r="J314" i="2"/>
  <c r="I314" i="2"/>
  <c r="H310" i="2"/>
  <c r="J310" i="2"/>
  <c r="I310" i="2"/>
  <c r="H306" i="2"/>
  <c r="J306" i="2"/>
  <c r="I306" i="2"/>
  <c r="H302" i="2"/>
  <c r="J302" i="2"/>
  <c r="I302" i="2"/>
  <c r="H298" i="2"/>
  <c r="J298" i="2"/>
  <c r="I298" i="2"/>
  <c r="H294" i="2"/>
  <c r="J294" i="2"/>
  <c r="I294" i="2"/>
  <c r="H290" i="2"/>
  <c r="J290" i="2"/>
  <c r="I290" i="2"/>
  <c r="H286" i="2"/>
  <c r="J286" i="2"/>
  <c r="I286" i="2"/>
  <c r="H282" i="2"/>
  <c r="J282" i="2"/>
  <c r="I282" i="2"/>
  <c r="H278" i="2"/>
  <c r="J278" i="2"/>
  <c r="I278" i="2"/>
  <c r="H274" i="2"/>
  <c r="J274" i="2"/>
  <c r="I274" i="2"/>
  <c r="H270" i="2"/>
  <c r="J270" i="2"/>
  <c r="I270" i="2"/>
  <c r="H266" i="2"/>
  <c r="J266" i="2"/>
  <c r="I266" i="2"/>
  <c r="H262" i="2"/>
  <c r="J262" i="2"/>
  <c r="I262" i="2"/>
  <c r="H258" i="2"/>
  <c r="J258" i="2"/>
  <c r="I258" i="2"/>
  <c r="H254" i="2"/>
  <c r="J254" i="2"/>
  <c r="I254" i="2"/>
  <c r="H250" i="2"/>
  <c r="J250" i="2"/>
  <c r="I250" i="2"/>
  <c r="H246" i="2"/>
  <c r="J246" i="2"/>
  <c r="I246" i="2"/>
  <c r="H242" i="2"/>
  <c r="J242" i="2"/>
  <c r="I242" i="2"/>
  <c r="H238" i="2"/>
  <c r="J238" i="2"/>
  <c r="I238" i="2"/>
  <c r="H234" i="2"/>
  <c r="J234" i="2"/>
  <c r="I234" i="2"/>
  <c r="H230" i="2"/>
  <c r="J230" i="2"/>
  <c r="I230" i="2"/>
  <c r="H226" i="2"/>
  <c r="J226" i="2"/>
  <c r="I226" i="2"/>
  <c r="H222" i="2"/>
  <c r="J222" i="2"/>
  <c r="I222" i="2"/>
  <c r="H218" i="2"/>
  <c r="J218" i="2"/>
  <c r="I218" i="2"/>
  <c r="H214" i="2"/>
  <c r="J214" i="2"/>
  <c r="I214" i="2"/>
  <c r="H210" i="2"/>
  <c r="J210" i="2"/>
  <c r="I210" i="2"/>
  <c r="H206" i="2"/>
  <c r="J206" i="2"/>
  <c r="I206" i="2"/>
  <c r="H202" i="2"/>
  <c r="J202" i="2"/>
  <c r="I202" i="2"/>
  <c r="H198" i="2"/>
  <c r="J198" i="2"/>
  <c r="I198" i="2"/>
  <c r="H194" i="2"/>
  <c r="J194" i="2"/>
  <c r="I194" i="2"/>
  <c r="J190" i="2"/>
  <c r="H190" i="2"/>
  <c r="I190" i="2"/>
  <c r="J186" i="2"/>
  <c r="H186" i="2"/>
  <c r="I186" i="2"/>
  <c r="J182" i="2"/>
  <c r="H182" i="2"/>
  <c r="I182" i="2"/>
  <c r="J178" i="2"/>
  <c r="H178" i="2"/>
  <c r="I178" i="2"/>
  <c r="J174" i="2"/>
  <c r="H174" i="2"/>
  <c r="I174" i="2"/>
  <c r="J170" i="2"/>
  <c r="H170" i="2"/>
  <c r="I170" i="2"/>
  <c r="J166" i="2"/>
  <c r="H166" i="2"/>
  <c r="I166" i="2"/>
  <c r="J162" i="2"/>
  <c r="H162" i="2"/>
  <c r="I162" i="2"/>
  <c r="J158" i="2"/>
  <c r="H158" i="2"/>
  <c r="I158" i="2"/>
  <c r="J154" i="2"/>
  <c r="H154" i="2"/>
  <c r="I154" i="2"/>
  <c r="J150" i="2"/>
  <c r="H150" i="2"/>
  <c r="I150" i="2"/>
  <c r="J146" i="2"/>
  <c r="H146" i="2"/>
  <c r="I146" i="2"/>
  <c r="J142" i="2"/>
  <c r="H142" i="2"/>
  <c r="I142" i="2"/>
  <c r="J138" i="2"/>
  <c r="H138" i="2"/>
  <c r="I138" i="2"/>
  <c r="J134" i="2"/>
  <c r="H134" i="2"/>
  <c r="I134" i="2"/>
  <c r="J130" i="2"/>
  <c r="H130" i="2"/>
  <c r="I130" i="2"/>
  <c r="J126" i="2"/>
  <c r="H126" i="2"/>
  <c r="I126" i="2"/>
  <c r="J122" i="2"/>
  <c r="H122" i="2"/>
  <c r="I122" i="2"/>
  <c r="J118" i="2"/>
  <c r="H118" i="2"/>
  <c r="I118" i="2"/>
  <c r="I5" i="2"/>
  <c r="J5" i="2"/>
  <c r="H5" i="2"/>
  <c r="G5" i="2"/>
  <c r="I9" i="2"/>
  <c r="J9" i="2"/>
  <c r="H9" i="2"/>
  <c r="G9" i="2"/>
  <c r="I13" i="2"/>
  <c r="J13" i="2"/>
  <c r="H13" i="2"/>
  <c r="G13" i="2"/>
  <c r="I17" i="2"/>
  <c r="J17" i="2"/>
  <c r="H17" i="2"/>
  <c r="G17" i="2"/>
  <c r="I21" i="2"/>
  <c r="J21" i="2"/>
  <c r="H21" i="2"/>
  <c r="G21" i="2"/>
  <c r="I25" i="2"/>
  <c r="J25" i="2"/>
  <c r="H25" i="2"/>
  <c r="G25" i="2"/>
  <c r="I29" i="2"/>
  <c r="J29" i="2"/>
  <c r="H29" i="2"/>
  <c r="G29" i="2"/>
  <c r="I33" i="2"/>
  <c r="J33" i="2"/>
  <c r="H33" i="2"/>
  <c r="G33" i="2"/>
  <c r="I37" i="2"/>
  <c r="J37" i="2"/>
  <c r="H37" i="2"/>
  <c r="G37" i="2"/>
  <c r="I41" i="2"/>
  <c r="J41" i="2"/>
  <c r="H41" i="2"/>
  <c r="G41" i="2"/>
  <c r="I45" i="2"/>
  <c r="J45" i="2"/>
  <c r="H45" i="2"/>
  <c r="G45" i="2"/>
  <c r="I49" i="2"/>
  <c r="J49" i="2"/>
  <c r="H49" i="2"/>
  <c r="G49" i="2"/>
  <c r="I53" i="2"/>
  <c r="J53" i="2"/>
  <c r="H53" i="2"/>
  <c r="G53" i="2"/>
  <c r="I57" i="2"/>
  <c r="J57" i="2"/>
  <c r="H57" i="2"/>
  <c r="G57" i="2"/>
  <c r="I61" i="2"/>
  <c r="J61" i="2"/>
  <c r="H61" i="2"/>
  <c r="G61" i="2"/>
  <c r="I65" i="2"/>
  <c r="J65" i="2"/>
  <c r="H65" i="2"/>
  <c r="G65" i="2"/>
  <c r="I69" i="2"/>
  <c r="J69" i="2"/>
  <c r="H69" i="2"/>
  <c r="G69" i="2"/>
  <c r="I73" i="2"/>
  <c r="J73" i="2"/>
  <c r="H73" i="2"/>
  <c r="G73" i="2"/>
  <c r="I77" i="2"/>
  <c r="J77" i="2"/>
  <c r="H77" i="2"/>
  <c r="G77" i="2"/>
  <c r="I81" i="2"/>
  <c r="H81" i="2"/>
  <c r="G81" i="2"/>
  <c r="J81" i="2"/>
  <c r="I85" i="2"/>
  <c r="H85" i="2"/>
  <c r="G85" i="2"/>
  <c r="J85" i="2"/>
  <c r="I89" i="2"/>
  <c r="H89" i="2"/>
  <c r="G89" i="2"/>
  <c r="J89" i="2"/>
  <c r="I93" i="2"/>
  <c r="H93" i="2"/>
  <c r="G93" i="2"/>
  <c r="J93" i="2"/>
  <c r="I97" i="2"/>
  <c r="H97" i="2"/>
  <c r="G97" i="2"/>
  <c r="J97" i="2"/>
  <c r="I101" i="2"/>
  <c r="J101" i="2"/>
  <c r="H101" i="2"/>
  <c r="I105" i="2"/>
  <c r="J105" i="2"/>
  <c r="H105" i="2"/>
  <c r="J110" i="2"/>
  <c r="H110" i="2"/>
  <c r="I110" i="2"/>
  <c r="I361" i="2"/>
  <c r="H361" i="2"/>
  <c r="J361" i="2"/>
  <c r="I357" i="2"/>
  <c r="H357" i="2"/>
  <c r="J357" i="2"/>
  <c r="I353" i="2"/>
  <c r="H353" i="2"/>
  <c r="J353" i="2"/>
  <c r="I349" i="2"/>
  <c r="H349" i="2"/>
  <c r="J349" i="2"/>
  <c r="I345" i="2"/>
  <c r="H345" i="2"/>
  <c r="J345" i="2"/>
  <c r="I341" i="2"/>
  <c r="H341" i="2"/>
  <c r="J341" i="2"/>
  <c r="I337" i="2"/>
  <c r="H337" i="2"/>
  <c r="J337" i="2"/>
  <c r="I333" i="2"/>
  <c r="H333" i="2"/>
  <c r="J333" i="2"/>
  <c r="I329" i="2"/>
  <c r="H329" i="2"/>
  <c r="J329" i="2"/>
  <c r="I325" i="2"/>
  <c r="H325" i="2"/>
  <c r="J325" i="2"/>
  <c r="I321" i="2"/>
  <c r="H321" i="2"/>
  <c r="J321" i="2"/>
  <c r="I317" i="2"/>
  <c r="H317" i="2"/>
  <c r="J317" i="2"/>
  <c r="I313" i="2"/>
  <c r="H313" i="2"/>
  <c r="J313" i="2"/>
  <c r="I309" i="2"/>
  <c r="H309" i="2"/>
  <c r="J309" i="2"/>
  <c r="I305" i="2"/>
  <c r="H305" i="2"/>
  <c r="J305" i="2"/>
  <c r="I301" i="2"/>
  <c r="H301" i="2"/>
  <c r="J301" i="2"/>
  <c r="I297" i="2"/>
  <c r="H297" i="2"/>
  <c r="J297" i="2"/>
  <c r="I293" i="2"/>
  <c r="H293" i="2"/>
  <c r="J293" i="2"/>
  <c r="I289" i="2"/>
  <c r="H289" i="2"/>
  <c r="J289" i="2"/>
  <c r="I285" i="2"/>
  <c r="H285" i="2"/>
  <c r="J285" i="2"/>
  <c r="I281" i="2"/>
  <c r="H281" i="2"/>
  <c r="J281" i="2"/>
  <c r="I277" i="2"/>
  <c r="H277" i="2"/>
  <c r="J277" i="2"/>
  <c r="I273" i="2"/>
  <c r="H273" i="2"/>
  <c r="J273" i="2"/>
  <c r="I269" i="2"/>
  <c r="H269" i="2"/>
  <c r="J269" i="2"/>
  <c r="I265" i="2"/>
  <c r="H265" i="2"/>
  <c r="J265" i="2"/>
  <c r="I261" i="2"/>
  <c r="H261" i="2"/>
  <c r="J261" i="2"/>
  <c r="I257" i="2"/>
  <c r="H257" i="2"/>
  <c r="J257" i="2"/>
  <c r="I253" i="2"/>
  <c r="H253" i="2"/>
  <c r="J253" i="2"/>
  <c r="I249" i="2"/>
  <c r="H249" i="2"/>
  <c r="J249" i="2"/>
  <c r="I245" i="2"/>
  <c r="H245" i="2"/>
  <c r="J245" i="2"/>
  <c r="I241" i="2"/>
  <c r="H241" i="2"/>
  <c r="J241" i="2"/>
  <c r="I237" i="2"/>
  <c r="H237" i="2"/>
  <c r="J237" i="2"/>
  <c r="I233" i="2"/>
  <c r="H233" i="2"/>
  <c r="J233" i="2"/>
  <c r="I229" i="2"/>
  <c r="H229" i="2"/>
  <c r="J229" i="2"/>
  <c r="I225" i="2"/>
  <c r="H225" i="2"/>
  <c r="J225" i="2"/>
  <c r="I221" i="2"/>
  <c r="H221" i="2"/>
  <c r="J221" i="2"/>
  <c r="I217" i="2"/>
  <c r="H217" i="2"/>
  <c r="J217" i="2"/>
  <c r="I213" i="2"/>
  <c r="H213" i="2"/>
  <c r="J213" i="2"/>
  <c r="I209" i="2"/>
  <c r="H209" i="2"/>
  <c r="J209" i="2"/>
  <c r="I205" i="2"/>
  <c r="H205" i="2"/>
  <c r="J205" i="2"/>
  <c r="I201" i="2"/>
  <c r="H201" i="2"/>
  <c r="J201" i="2"/>
  <c r="I197" i="2"/>
  <c r="H197" i="2"/>
  <c r="J197" i="2"/>
  <c r="H193" i="2"/>
  <c r="J193" i="2"/>
  <c r="I193" i="2"/>
  <c r="I189" i="2"/>
  <c r="J189" i="2"/>
  <c r="H189" i="2"/>
  <c r="I185" i="2"/>
  <c r="J185" i="2"/>
  <c r="H185" i="2"/>
  <c r="I181" i="2"/>
  <c r="J181" i="2"/>
  <c r="H181" i="2"/>
  <c r="I177" i="2"/>
  <c r="J177" i="2"/>
  <c r="H177" i="2"/>
  <c r="I173" i="2"/>
  <c r="J173" i="2"/>
  <c r="H173" i="2"/>
  <c r="I169" i="2"/>
  <c r="J169" i="2"/>
  <c r="H169" i="2"/>
  <c r="I165" i="2"/>
  <c r="J165" i="2"/>
  <c r="H165" i="2"/>
  <c r="I161" i="2"/>
  <c r="J161" i="2"/>
  <c r="H161" i="2"/>
  <c r="I157" i="2"/>
  <c r="J157" i="2"/>
  <c r="H157" i="2"/>
  <c r="I153" i="2"/>
  <c r="J153" i="2"/>
  <c r="H153" i="2"/>
  <c r="I149" i="2"/>
  <c r="J149" i="2"/>
  <c r="H149" i="2"/>
  <c r="I145" i="2"/>
  <c r="J145" i="2"/>
  <c r="H145" i="2"/>
  <c r="I141" i="2"/>
  <c r="J141" i="2"/>
  <c r="H141" i="2"/>
  <c r="I137" i="2"/>
  <c r="J137" i="2"/>
  <c r="H137" i="2"/>
  <c r="I133" i="2"/>
  <c r="J133" i="2"/>
  <c r="H133" i="2"/>
  <c r="I129" i="2"/>
  <c r="J129" i="2"/>
  <c r="H129" i="2"/>
  <c r="I125" i="2"/>
  <c r="J125" i="2"/>
  <c r="H125" i="2"/>
  <c r="I121" i="2"/>
  <c r="J121" i="2"/>
  <c r="H121" i="2"/>
  <c r="I117" i="2"/>
  <c r="J117" i="2"/>
  <c r="H117" i="2"/>
  <c r="D39" i="1" l="1"/>
  <c r="C48" i="1" s="1"/>
  <c r="H19" i="1"/>
  <c r="D37" i="1"/>
  <c r="C46" i="1" s="1"/>
  <c r="H21" i="1"/>
  <c r="H20" i="1"/>
  <c r="D42" i="1"/>
  <c r="C51" i="1" s="1"/>
  <c r="D40" i="1"/>
  <c r="C49" i="1" s="1"/>
  <c r="I19" i="1"/>
  <c r="D38" i="1"/>
  <c r="C47" i="1" s="1"/>
  <c r="D43" i="1"/>
  <c r="C52" i="1" s="1"/>
  <c r="I21" i="1"/>
  <c r="H16" i="1"/>
  <c r="I20" i="1"/>
  <c r="J19" i="1" l="1"/>
  <c r="J20" i="1"/>
  <c r="J21" i="1"/>
</calcChain>
</file>

<file path=xl/sharedStrings.xml><?xml version="1.0" encoding="utf-8"?>
<sst xmlns="http://schemas.openxmlformats.org/spreadsheetml/2006/main" count="61" uniqueCount="47">
  <si>
    <t>Liczba rat</t>
  </si>
  <si>
    <t>Oprocentowanie miesięczne</t>
  </si>
  <si>
    <t>Rata kredytu</t>
  </si>
  <si>
    <t>Całkowity koszt kredytu</t>
  </si>
  <si>
    <t>Harmonogram spłat</t>
  </si>
  <si>
    <t>Okres</t>
  </si>
  <si>
    <t>Odsetki</t>
  </si>
  <si>
    <t>Kapitał</t>
  </si>
  <si>
    <t>Wariant MdM</t>
  </si>
  <si>
    <t>Warość kredytu</t>
  </si>
  <si>
    <t>Rodzina na Swoim</t>
  </si>
  <si>
    <t>Cena m2 mieszkania</t>
  </si>
  <si>
    <t>Scenariusze</t>
  </si>
  <si>
    <t>Cena nieruchomości 50 m2</t>
  </si>
  <si>
    <t>Koszt kredytu bez dopłaty</t>
  </si>
  <si>
    <t>RnS</t>
  </si>
  <si>
    <t>MdM (10%)</t>
  </si>
  <si>
    <t>MdM (15%)</t>
  </si>
  <si>
    <t>MdM (20%)</t>
  </si>
  <si>
    <t>Rata bez dopłaty</t>
  </si>
  <si>
    <t>MdM I</t>
  </si>
  <si>
    <t>MdM II</t>
  </si>
  <si>
    <t>MdM III</t>
  </si>
  <si>
    <t>Cena m2</t>
  </si>
  <si>
    <t>Mieszkanie (m2)</t>
  </si>
  <si>
    <t>Stopa dyskonta</t>
  </si>
  <si>
    <t>Rata kredytu (stała)</t>
  </si>
  <si>
    <t>Kredyt bez dopłat</t>
  </si>
  <si>
    <t>Wielkość kredytu</t>
  </si>
  <si>
    <t>Pierwsza rata kredytu</t>
  </si>
  <si>
    <t>Założenia:</t>
  </si>
  <si>
    <t>Oprocentowanie kredytu</t>
  </si>
  <si>
    <t>Dyskonto miesięczne</t>
  </si>
  <si>
    <t>Miesięczna oszczędność</t>
  </si>
  <si>
    <t>% RnS</t>
  </si>
  <si>
    <t>Oszczędność (uwzględniająca wartość pieniądza w czasie)</t>
  </si>
  <si>
    <t>Oszczędność (nominalnie)</t>
  </si>
  <si>
    <t>MdM</t>
  </si>
  <si>
    <t>Rata kredytu bez dopłaty</t>
  </si>
  <si>
    <t>Symulacja zakładająca spadek cen mieszkań po zamknięciu RnS</t>
  </si>
  <si>
    <t>Scenariusz wyjściowy zakłada cenę m2 mieszkania na poziomie 6 tys. złotych. Założeniem jest dopłata do 5 tys. za m2, a pozostała część kredytu jest spłacana na normalnych zasadach.</t>
  </si>
  <si>
    <t>Scenariusze dla cen mieszkań</t>
  </si>
  <si>
    <t>% kredytu bez dopałty</t>
  </si>
  <si>
    <t>Oszczędność jest różnicą między całkowitym kosztem kredytu bez dopłat a całkowitym kosztem kredytu uwzględniającym rządowe dopłaty przy zakupie mieszania 50m2 za 5 tys. zł za m2</t>
  </si>
  <si>
    <t>Wielkość dodatkowego kredytu bez dopłaty (powyżej 5 tys. zł za m2)</t>
  </si>
  <si>
    <t>% kredytu bez dopłaty</t>
  </si>
  <si>
    <r>
      <t xml:space="preserve">Wyliczenia do tekstu </t>
    </r>
    <r>
      <rPr>
        <b/>
        <u/>
        <sz val="11"/>
        <color theme="10"/>
        <rFont val="Czcionka tekstu podstawowego"/>
        <family val="2"/>
        <charset val="238"/>
      </rPr>
      <t>Dlaczego nie warto jeszcze kupować mieszkania? (grudzień 2012)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</si>
</sst>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b/>
      <sz val="11"/>
      <color rgb="FF33333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zcionka tekstu podstawowego"/>
      <family val="2"/>
      <charset val="238"/>
    </font>
    <font>
      <b/>
      <u/>
      <sz val="11"/>
      <color theme="10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1" fillId="0" borderId="0" xfId="0" applyNumberFormat="1" applyFont="1"/>
    <xf numFmtId="9" fontId="1" fillId="0" borderId="0" xfId="0" applyNumberFormat="1" applyFont="1"/>
    <xf numFmtId="44" fontId="1" fillId="0" borderId="0" xfId="0" applyNumberFormat="1" applyFont="1"/>
    <xf numFmtId="0" fontId="3" fillId="0" borderId="0" xfId="0" applyNumberFormat="1" applyFont="1"/>
    <xf numFmtId="8" fontId="2" fillId="0" borderId="0" xfId="0" applyNumberFormat="1" applyFont="1"/>
    <xf numFmtId="44" fontId="3" fillId="0" borderId="0" xfId="0" applyNumberFormat="1" applyFont="1"/>
    <xf numFmtId="44" fontId="2" fillId="0" borderId="0" xfId="0" applyNumberFormat="1" applyFont="1"/>
    <xf numFmtId="44" fontId="4" fillId="0" borderId="0" xfId="0" applyNumberFormat="1" applyFont="1"/>
    <xf numFmtId="10" fontId="1" fillId="0" borderId="0" xfId="0" applyNumberFormat="1" applyFont="1"/>
    <xf numFmtId="44" fontId="5" fillId="0" borderId="0" xfId="0" applyNumberFormat="1" applyFont="1"/>
    <xf numFmtId="9" fontId="4" fillId="0" borderId="0" xfId="0" applyNumberFormat="1" applyFont="1"/>
    <xf numFmtId="8" fontId="5" fillId="0" borderId="0" xfId="0" applyNumberFormat="1" applyFont="1"/>
    <xf numFmtId="10" fontId="6" fillId="0" borderId="0" xfId="0" applyNumberFormat="1" applyFont="1"/>
    <xf numFmtId="0" fontId="4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8" fontId="5" fillId="0" borderId="0" xfId="0" applyNumberFormat="1" applyFont="1" applyAlignment="1">
      <alignment wrapText="1"/>
    </xf>
    <xf numFmtId="44" fontId="4" fillId="0" borderId="0" xfId="0" applyNumberFormat="1" applyFont="1" applyAlignment="1">
      <alignment wrapText="1"/>
    </xf>
    <xf numFmtId="44" fontId="3" fillId="0" borderId="0" xfId="0" applyNumberFormat="1" applyFont="1" applyAlignment="1">
      <alignment wrapText="1"/>
    </xf>
    <xf numFmtId="44" fontId="5" fillId="0" borderId="0" xfId="0" applyNumberFormat="1" applyFont="1" applyAlignment="1">
      <alignment wrapText="1"/>
    </xf>
    <xf numFmtId="8" fontId="2" fillId="0" borderId="0" xfId="0" applyNumberFormat="1" applyFont="1" applyAlignment="1">
      <alignment wrapText="1"/>
    </xf>
    <xf numFmtId="9" fontId="4" fillId="0" borderId="0" xfId="0" applyNumberFormat="1" applyFont="1" applyAlignment="1"/>
    <xf numFmtId="10" fontId="1" fillId="0" borderId="0" xfId="0" applyNumberFormat="1" applyFont="1" applyProtection="1">
      <protection locked="0"/>
    </xf>
    <xf numFmtId="0" fontId="1" fillId="0" borderId="0" xfId="0" applyNumberFormat="1" applyFont="1" applyProtection="1">
      <protection locked="0"/>
    </xf>
    <xf numFmtId="44" fontId="1" fillId="0" borderId="0" xfId="0" applyNumberFormat="1" applyFont="1" applyProtection="1">
      <protection locked="0"/>
    </xf>
    <xf numFmtId="0" fontId="4" fillId="0" borderId="0" xfId="0" applyNumberFormat="1" applyFont="1" applyProtection="1"/>
    <xf numFmtId="0" fontId="1" fillId="0" borderId="0" xfId="0" applyNumberFormat="1" applyFont="1" applyProtection="1"/>
    <xf numFmtId="0" fontId="0" fillId="0" borderId="0" xfId="0" applyProtection="1"/>
    <xf numFmtId="10" fontId="1" fillId="0" borderId="0" xfId="0" applyNumberFormat="1" applyFont="1" applyProtection="1"/>
    <xf numFmtId="44" fontId="2" fillId="0" borderId="0" xfId="0" applyNumberFormat="1" applyFont="1" applyProtection="1"/>
    <xf numFmtId="44" fontId="1" fillId="0" borderId="0" xfId="0" applyNumberFormat="1" applyFont="1" applyProtection="1"/>
    <xf numFmtId="8" fontId="0" fillId="0" borderId="0" xfId="0" applyNumberFormat="1" applyProtection="1"/>
    <xf numFmtId="0" fontId="7" fillId="0" borderId="0" xfId="1" applyNumberFormat="1" applyAlignment="1" applyProtection="1"/>
    <xf numFmtId="0" fontId="4" fillId="0" borderId="0" xfId="0" applyNumberFormat="1" applyFont="1" applyAlignment="1" applyProtection="1">
      <alignment wrapText="1"/>
    </xf>
    <xf numFmtId="0" fontId="1" fillId="0" borderId="0" xfId="0" applyNumberFormat="1" applyFont="1" applyAlignment="1" applyProtection="1">
      <alignment wrapText="1"/>
    </xf>
    <xf numFmtId="8" fontId="2" fillId="0" borderId="0" xfId="0" applyNumberFormat="1" applyFont="1" applyProtection="1"/>
    <xf numFmtId="0" fontId="3" fillId="0" borderId="0" xfId="0" applyNumberFormat="1" applyFont="1" applyProtection="1"/>
    <xf numFmtId="0" fontId="4" fillId="0" borderId="0" xfId="0" applyNumberFormat="1" applyFont="1" applyAlignment="1" applyProtection="1">
      <alignment horizontal="left" vertical="top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1267968</xdr:colOff>
      <xdr:row>3</xdr:row>
      <xdr:rowOff>76200</xdr:rowOff>
    </xdr:to>
    <xdr:pic>
      <xdr:nvPicPr>
        <xdr:cNvPr id="3" name="Obraz 2" descr="logotyp-bankier-medium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800" y="190500"/>
          <a:ext cx="1267968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nkier.pl/wiadomosc/Dlaczego-nie-warto-jeszcze-kupowac-mieszkania-270936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76"/>
  <sheetViews>
    <sheetView topLeftCell="A28" workbookViewId="0">
      <selection activeCell="E14" sqref="E14"/>
    </sheetView>
  </sheetViews>
  <sheetFormatPr defaultRowHeight="15"/>
  <cols>
    <col min="1" max="1" width="9" style="1"/>
    <col min="2" max="2" width="20.125" style="1" bestFit="1" customWidth="1"/>
    <col min="3" max="3" width="21" style="1" bestFit="1" customWidth="1"/>
    <col min="4" max="4" width="21.75" style="1" bestFit="1" customWidth="1"/>
    <col min="5" max="5" width="23.25" style="1" bestFit="1" customWidth="1"/>
    <col min="6" max="6" width="21.5" style="1" bestFit="1" customWidth="1"/>
    <col min="7" max="7" width="13.375" style="1" customWidth="1"/>
    <col min="8" max="8" width="11.625" style="1" customWidth="1"/>
    <col min="9" max="10" width="15.5" style="1" bestFit="1" customWidth="1"/>
    <col min="11" max="11" width="21" style="1" bestFit="1" customWidth="1"/>
    <col min="12" max="12" width="11.625" style="1" customWidth="1"/>
    <col min="13" max="13" width="14.375" style="1" bestFit="1" customWidth="1"/>
    <col min="14" max="14" width="16.625" style="1" bestFit="1" customWidth="1"/>
    <col min="15" max="15" width="21.75" style="1" bestFit="1" customWidth="1"/>
    <col min="16" max="16" width="13.625" style="1" bestFit="1" customWidth="1"/>
    <col min="17" max="17" width="19.5" style="1" bestFit="1" customWidth="1"/>
    <col min="18" max="21" width="11.625" style="1" bestFit="1" customWidth="1"/>
    <col min="22" max="22" width="13.625" style="1" bestFit="1" customWidth="1"/>
    <col min="23" max="23" width="14.125" style="1" bestFit="1" customWidth="1"/>
    <col min="24" max="16384" width="9" style="1"/>
  </cols>
  <sheetData>
    <row r="2" spans="2:21">
      <c r="C2" s="32" t="s">
        <v>46</v>
      </c>
    </row>
    <row r="3" spans="2:21">
      <c r="B3" s="32"/>
    </row>
    <row r="5" spans="2:21" ht="15" customHeight="1">
      <c r="B5" s="25" t="s">
        <v>30</v>
      </c>
      <c r="C5" s="26"/>
      <c r="D5" s="26"/>
      <c r="E5" s="37" t="s">
        <v>43</v>
      </c>
      <c r="F5" s="37"/>
    </row>
    <row r="6" spans="2:21">
      <c r="B6" s="26" t="s">
        <v>31</v>
      </c>
      <c r="C6" s="22">
        <v>0.06</v>
      </c>
      <c r="D6" s="26"/>
      <c r="E6" s="37"/>
      <c r="F6" s="37"/>
      <c r="G6" s="9"/>
      <c r="J6" s="9"/>
      <c r="K6" s="9"/>
    </row>
    <row r="7" spans="2:21">
      <c r="B7" s="26" t="s">
        <v>0</v>
      </c>
      <c r="C7" s="23">
        <v>360</v>
      </c>
      <c r="D7" s="26"/>
      <c r="E7" s="37"/>
      <c r="F7" s="37"/>
      <c r="G7" s="3"/>
      <c r="J7" s="3"/>
      <c r="K7" s="3"/>
    </row>
    <row r="8" spans="2:21">
      <c r="B8" s="26" t="s">
        <v>23</v>
      </c>
      <c r="C8" s="24">
        <v>5000</v>
      </c>
      <c r="D8" s="26"/>
      <c r="E8" s="37"/>
      <c r="F8" s="37"/>
      <c r="G8" s="3"/>
      <c r="H8" s="3"/>
      <c r="I8" s="3"/>
      <c r="J8" s="3"/>
      <c r="K8" s="3"/>
    </row>
    <row r="9" spans="2:21">
      <c r="B9" s="26" t="s">
        <v>24</v>
      </c>
      <c r="C9" s="23">
        <v>50</v>
      </c>
      <c r="D9" s="26"/>
      <c r="E9" s="37"/>
      <c r="F9" s="37"/>
      <c r="G9" s="3"/>
      <c r="H9" s="3"/>
      <c r="I9" s="3"/>
      <c r="J9" s="3"/>
      <c r="K9" s="3"/>
    </row>
    <row r="10" spans="2:21">
      <c r="B10" s="28" t="s">
        <v>25</v>
      </c>
      <c r="C10" s="22">
        <v>0.03</v>
      </c>
      <c r="D10" s="26"/>
      <c r="E10" s="37"/>
      <c r="F10" s="37"/>
      <c r="G10" s="3"/>
      <c r="H10" s="3"/>
      <c r="I10" s="3"/>
      <c r="J10" s="3"/>
      <c r="K10" s="3"/>
    </row>
    <row r="11" spans="2:21">
      <c r="B11" s="26"/>
      <c r="C11" s="26"/>
      <c r="D11" s="26"/>
      <c r="E11" s="26"/>
      <c r="F11" s="26"/>
    </row>
    <row r="12" spans="2:21" s="15" customFormat="1">
      <c r="B12" s="33" t="s">
        <v>27</v>
      </c>
      <c r="C12" s="33" t="s">
        <v>28</v>
      </c>
      <c r="D12" s="33" t="s">
        <v>2</v>
      </c>
      <c r="E12" s="33" t="s">
        <v>3</v>
      </c>
      <c r="F12" s="34"/>
      <c r="S12" s="20"/>
      <c r="T12" s="20"/>
      <c r="U12" s="20"/>
    </row>
    <row r="13" spans="2:21">
      <c r="B13" s="26"/>
      <c r="C13" s="30">
        <f>C8*C9</f>
        <v>250000</v>
      </c>
      <c r="D13" s="35">
        <f>PMT('harmonogram spłat'!$M$2,$C$7,-$C$13)</f>
        <v>1498.8763128818807</v>
      </c>
      <c r="E13" s="30">
        <f>D13*C7-C13</f>
        <v>289595.4726374771</v>
      </c>
      <c r="F13" s="26"/>
      <c r="S13" s="5"/>
      <c r="T13" s="5"/>
      <c r="U13" s="5"/>
    </row>
    <row r="14" spans="2:21">
      <c r="B14" s="26"/>
      <c r="C14" s="36"/>
      <c r="D14" s="26"/>
      <c r="E14" s="26"/>
      <c r="F14" s="26"/>
      <c r="S14" s="5"/>
      <c r="T14" s="5"/>
      <c r="U14" s="5"/>
    </row>
    <row r="15" spans="2:21" s="15" customFormat="1" ht="75">
      <c r="B15" s="14" t="s">
        <v>10</v>
      </c>
      <c r="C15" s="14" t="s">
        <v>28</v>
      </c>
      <c r="D15" s="14" t="s">
        <v>29</v>
      </c>
      <c r="E15" s="14" t="s">
        <v>3</v>
      </c>
      <c r="F15" s="14" t="s">
        <v>36</v>
      </c>
      <c r="G15" s="14" t="s">
        <v>42</v>
      </c>
      <c r="H15" s="14" t="s">
        <v>35</v>
      </c>
      <c r="S15" s="20"/>
      <c r="T15" s="20"/>
      <c r="U15" s="20"/>
    </row>
    <row r="16" spans="2:21">
      <c r="C16" s="3">
        <f>C13</f>
        <v>250000</v>
      </c>
      <c r="D16" s="3">
        <f>'harmonogram spłat'!C4+'harmonogram spłat'!D4*0.5</f>
        <v>873.87631288188084</v>
      </c>
      <c r="E16" s="3">
        <f>E13-SUM('harmonogram spłat'!D4:D99)*0.5</f>
        <v>232933.96690565001</v>
      </c>
      <c r="F16" s="10">
        <f>$E$13-E16</f>
        <v>56661.505731827085</v>
      </c>
      <c r="G16" s="9">
        <f>1-E16/E13</f>
        <v>0.19565742936443409</v>
      </c>
      <c r="H16" s="12">
        <f>NPV('harmonogram spłat'!$M$3,'harmonogram spłat'!$G$4:$G$99)</f>
        <v>50448.258010550926</v>
      </c>
      <c r="I16" s="10"/>
      <c r="J16" s="10"/>
      <c r="K16" s="10"/>
      <c r="L16" s="10"/>
      <c r="S16" s="5"/>
      <c r="T16" s="5"/>
      <c r="U16" s="5"/>
    </row>
    <row r="17" spans="2:21">
      <c r="C17" s="4"/>
      <c r="S17" s="5"/>
      <c r="T17" s="5"/>
      <c r="U17" s="5"/>
    </row>
    <row r="18" spans="2:21" s="15" customFormat="1" ht="60">
      <c r="B18" s="14" t="s">
        <v>8</v>
      </c>
      <c r="C18" s="14" t="s">
        <v>9</v>
      </c>
      <c r="D18" s="14" t="s">
        <v>26</v>
      </c>
      <c r="E18" s="14" t="s">
        <v>3</v>
      </c>
      <c r="F18" s="14" t="s">
        <v>36</v>
      </c>
      <c r="G18" s="14" t="s">
        <v>45</v>
      </c>
      <c r="H18" s="14" t="s">
        <v>34</v>
      </c>
      <c r="I18" s="14" t="s">
        <v>35</v>
      </c>
      <c r="J18" s="14" t="s">
        <v>34</v>
      </c>
      <c r="S18" s="20"/>
      <c r="T18" s="20"/>
      <c r="U18" s="20"/>
    </row>
    <row r="19" spans="2:21">
      <c r="B19" s="2">
        <v>0.1</v>
      </c>
      <c r="C19" s="3">
        <f>$C$13-B19*$C$13</f>
        <v>225000</v>
      </c>
      <c r="D19" s="7">
        <f>PMT('harmonogram spłat'!$M$2,$C$7,-C19)</f>
        <v>1348.9886815936927</v>
      </c>
      <c r="E19" s="3">
        <f>D19*$C$7-$C$13</f>
        <v>235635.92537372938</v>
      </c>
      <c r="F19" s="10">
        <f>$E$13-E19</f>
        <v>53959.547263747721</v>
      </c>
      <c r="G19" s="9">
        <f>1-E19/$E$13</f>
        <v>0.18632731641939593</v>
      </c>
      <c r="H19" s="9">
        <f>F19/$F$16</f>
        <v>0.95231403696069339</v>
      </c>
      <c r="I19" s="12">
        <f>NPV('harmonogram spłat'!$M$3,'harmonogram spłat'!$H$4:$H$363)</f>
        <v>35551.754560387926</v>
      </c>
      <c r="J19" s="13">
        <f>I19/$H$16</f>
        <v>0.70471718870753686</v>
      </c>
      <c r="K19" s="10"/>
      <c r="L19" s="10"/>
      <c r="M19" s="9"/>
    </row>
    <row r="20" spans="2:21">
      <c r="B20" s="2">
        <v>0.15</v>
      </c>
      <c r="C20" s="3">
        <f>$C$13-B20*$C$13</f>
        <v>212500</v>
      </c>
      <c r="D20" s="7">
        <f>PMT('harmonogram spłat'!$M$2,$C$7,-C20)</f>
        <v>1274.0448659495987</v>
      </c>
      <c r="E20" s="3">
        <f>D20*$C$7-$C$13</f>
        <v>208656.15174185554</v>
      </c>
      <c r="F20" s="10">
        <f>$E$13-E20</f>
        <v>80939.320895621553</v>
      </c>
      <c r="G20" s="9">
        <f t="shared" ref="G20:G21" si="0">1-E20/$E$13</f>
        <v>0.27949097462909389</v>
      </c>
      <c r="H20" s="9">
        <f>F20/$F$16</f>
        <v>1.4284710554410396</v>
      </c>
      <c r="I20" s="12">
        <f>NPV('harmonogram spłat'!$M$3,'harmonogram spłat'!$I$4:$I$363)</f>
        <v>53327.631840581926</v>
      </c>
      <c r="J20" s="13">
        <f>I20/$H$16</f>
        <v>1.057075783061306</v>
      </c>
      <c r="K20" s="10"/>
    </row>
    <row r="21" spans="2:21">
      <c r="B21" s="2">
        <v>0.2</v>
      </c>
      <c r="C21" s="3">
        <f>$C$13-B21*$C$13</f>
        <v>200000</v>
      </c>
      <c r="D21" s="7">
        <f>PMT('harmonogram spłat'!$M$2,$C$7,-C21)</f>
        <v>1199.1010503055047</v>
      </c>
      <c r="E21" s="3">
        <f>D21*$C$7-$C$13</f>
        <v>181676.37810998171</v>
      </c>
      <c r="F21" s="10">
        <f>$E$13-E21</f>
        <v>107919.09452749538</v>
      </c>
      <c r="G21" s="9">
        <f t="shared" si="0"/>
        <v>0.37265463283879174</v>
      </c>
      <c r="H21" s="9">
        <f>F21/$F$16</f>
        <v>1.9046280739213859</v>
      </c>
      <c r="I21" s="12">
        <f>NPV('harmonogram spłat'!$M$3,'harmonogram spłat'!$J$4:$J$363)</f>
        <v>71103.509120775838</v>
      </c>
      <c r="J21" s="13">
        <f>I21/$H$16</f>
        <v>1.4094343774150735</v>
      </c>
      <c r="K21" s="10"/>
    </row>
    <row r="22" spans="2:21">
      <c r="B22" s="11"/>
      <c r="C22" s="8"/>
      <c r="D22" s="6"/>
      <c r="E22" s="8"/>
      <c r="F22" s="10"/>
      <c r="G22" s="12"/>
      <c r="H22" s="10"/>
      <c r="I22" s="10"/>
      <c r="J22" s="10"/>
      <c r="K22" s="10"/>
    </row>
    <row r="23" spans="2:21" s="15" customFormat="1">
      <c r="B23" s="21" t="s">
        <v>39</v>
      </c>
      <c r="C23" s="17"/>
      <c r="D23" s="18"/>
      <c r="E23" s="17"/>
      <c r="F23" s="19"/>
      <c r="G23" s="16"/>
      <c r="H23" s="19"/>
      <c r="I23" s="19"/>
      <c r="J23" s="19"/>
      <c r="K23" s="19"/>
    </row>
    <row r="24" spans="2:21">
      <c r="B24" s="2" t="s">
        <v>40</v>
      </c>
      <c r="C24" s="8"/>
      <c r="D24" s="6"/>
      <c r="E24" s="8"/>
      <c r="F24" s="10"/>
      <c r="G24" s="12"/>
      <c r="H24" s="10"/>
      <c r="I24" s="10"/>
      <c r="J24" s="10"/>
      <c r="K24" s="10"/>
    </row>
    <row r="25" spans="2:21">
      <c r="B25" s="11"/>
      <c r="C25" s="8"/>
      <c r="D25" s="6"/>
      <c r="E25" s="8"/>
      <c r="F25" s="10"/>
      <c r="G25" s="12"/>
      <c r="H25" s="10"/>
      <c r="I25" s="10"/>
      <c r="J25" s="10"/>
      <c r="K25" s="10"/>
    </row>
    <row r="26" spans="2:21" s="15" customFormat="1" ht="75">
      <c r="B26" s="14" t="s">
        <v>41</v>
      </c>
      <c r="C26" s="14" t="s">
        <v>11</v>
      </c>
      <c r="D26" s="14" t="s">
        <v>13</v>
      </c>
      <c r="E26" s="14" t="s">
        <v>38</v>
      </c>
      <c r="F26" s="14" t="s">
        <v>3</v>
      </c>
      <c r="G26" s="16"/>
      <c r="H26" s="14" t="s">
        <v>12</v>
      </c>
      <c r="I26" s="14" t="s">
        <v>44</v>
      </c>
      <c r="J26" s="14" t="s">
        <v>14</v>
      </c>
    </row>
    <row r="27" spans="2:21">
      <c r="B27" s="2">
        <v>0</v>
      </c>
      <c r="C27" s="3">
        <v>6000</v>
      </c>
      <c r="D27" s="3">
        <f>C27*50</f>
        <v>300000</v>
      </c>
      <c r="E27" s="7">
        <f>PMT('harmonogram spłat'!$M$2,$C$7,-D27)</f>
        <v>1798.651575458257</v>
      </c>
      <c r="F27" s="3">
        <f t="shared" ref="F27:F33" si="1">E27*$C$7-D27</f>
        <v>347514.56716497254</v>
      </c>
      <c r="G27" s="12"/>
      <c r="H27" s="2">
        <v>0</v>
      </c>
      <c r="I27" s="3">
        <f>D27-$C$13</f>
        <v>50000</v>
      </c>
      <c r="J27" s="3">
        <f>PMT('harmonogram spłat'!$M$2,$C$7,-(I27))*$C$7-I27</f>
        <v>57919.094527495428</v>
      </c>
    </row>
    <row r="28" spans="2:21">
      <c r="B28" s="9">
        <v>-2.5000000000000001E-2</v>
      </c>
      <c r="C28" s="3">
        <f t="shared" ref="C28:C33" si="2">$C$27+$C$27*B28</f>
        <v>5850</v>
      </c>
      <c r="D28" s="3">
        <f>C28*50</f>
        <v>292500</v>
      </c>
      <c r="E28" s="7">
        <f>PMT('harmonogram spłat'!$M$2,$C$7,-D28)</f>
        <v>1753.6852860718006</v>
      </c>
      <c r="F28" s="3">
        <f t="shared" si="1"/>
        <v>338826.70298584818</v>
      </c>
      <c r="G28" s="12"/>
      <c r="H28" s="9">
        <v>-2.5000000000000001E-2</v>
      </c>
      <c r="I28" s="3">
        <f t="shared" ref="I28:I33" si="3">D28-$C$13</f>
        <v>42500</v>
      </c>
      <c r="J28" s="3">
        <f>PMT('harmonogram spłat'!$M$2,$C$7,-(I28))*$C$7-I28</f>
        <v>49231.230348371115</v>
      </c>
    </row>
    <row r="29" spans="2:21">
      <c r="B29" s="2">
        <v>-0.05</v>
      </c>
      <c r="C29" s="3">
        <f t="shared" si="2"/>
        <v>5700</v>
      </c>
      <c r="D29" s="3">
        <f t="shared" ref="D29:D33" si="4">C29*50</f>
        <v>285000</v>
      </c>
      <c r="E29" s="7">
        <f>PMT('harmonogram spłat'!$M$2,$C$7,-D29)</f>
        <v>1708.7189966853441</v>
      </c>
      <c r="F29" s="3">
        <f t="shared" si="1"/>
        <v>330138.83880672383</v>
      </c>
      <c r="G29" s="12"/>
      <c r="H29" s="2">
        <v>-0.05</v>
      </c>
      <c r="I29" s="3">
        <f t="shared" si="3"/>
        <v>35000</v>
      </c>
      <c r="J29" s="3">
        <f>PMT('harmonogram spłat'!$M$2,$C$7,-(I29))*$C$7-I29</f>
        <v>40543.366169246787</v>
      </c>
    </row>
    <row r="30" spans="2:21">
      <c r="B30" s="9">
        <v>-7.4999999999999997E-2</v>
      </c>
      <c r="C30" s="3">
        <f t="shared" si="2"/>
        <v>5550</v>
      </c>
      <c r="D30" s="3">
        <f t="shared" si="4"/>
        <v>277500</v>
      </c>
      <c r="E30" s="7">
        <f>PMT('harmonogram spłat'!$M$2,$C$7,-D30)</f>
        <v>1663.7527072988876</v>
      </c>
      <c r="F30" s="3">
        <f t="shared" si="1"/>
        <v>321450.97462759947</v>
      </c>
      <c r="G30" s="12"/>
      <c r="H30" s="9">
        <v>-7.4999999999999997E-2</v>
      </c>
      <c r="I30" s="3">
        <f t="shared" si="3"/>
        <v>27500</v>
      </c>
      <c r="J30" s="3">
        <f>PMT('harmonogram spłat'!$M$2,$C$7,-(I30))*$C$7-I30</f>
        <v>31855.501990122473</v>
      </c>
    </row>
    <row r="31" spans="2:21">
      <c r="B31" s="2">
        <v>-0.1</v>
      </c>
      <c r="C31" s="3">
        <f t="shared" si="2"/>
        <v>5400</v>
      </c>
      <c r="D31" s="3">
        <f t="shared" si="4"/>
        <v>270000</v>
      </c>
      <c r="E31" s="7">
        <f>PMT('harmonogram spłat'!$M$2,$C$7,-D31)</f>
        <v>1618.7864179124315</v>
      </c>
      <c r="F31" s="3">
        <f t="shared" si="1"/>
        <v>312763.11044847535</v>
      </c>
      <c r="G31" s="12"/>
      <c r="H31" s="2">
        <v>-0.1</v>
      </c>
      <c r="I31" s="3">
        <f t="shared" si="3"/>
        <v>20000</v>
      </c>
      <c r="J31" s="3">
        <f>PMT('harmonogram spłat'!$M$2,$C$7,-(I31))*$C$7-I31</f>
        <v>23167.637810998167</v>
      </c>
    </row>
    <row r="32" spans="2:21">
      <c r="B32" s="9">
        <v>-0.125</v>
      </c>
      <c r="C32" s="3">
        <f t="shared" si="2"/>
        <v>5250</v>
      </c>
      <c r="D32" s="3">
        <f t="shared" si="4"/>
        <v>262500</v>
      </c>
      <c r="E32" s="7">
        <f>PMT('harmonogram spłat'!$M$2,$C$7,-D32)</f>
        <v>1573.820128525975</v>
      </c>
      <c r="F32" s="3">
        <f t="shared" si="1"/>
        <v>304075.24626935099</v>
      </c>
      <c r="G32" s="12"/>
      <c r="H32" s="9">
        <v>-0.125</v>
      </c>
      <c r="I32" s="3">
        <f t="shared" si="3"/>
        <v>12500</v>
      </c>
      <c r="J32" s="3">
        <f>PMT('harmonogram spłat'!$M$2,$C$7,-(I32))*$C$7-I32</f>
        <v>14479.773631873857</v>
      </c>
    </row>
    <row r="33" spans="2:10">
      <c r="B33" s="2">
        <v>-0.15</v>
      </c>
      <c r="C33" s="3">
        <f t="shared" si="2"/>
        <v>5100</v>
      </c>
      <c r="D33" s="3">
        <f t="shared" si="4"/>
        <v>255000</v>
      </c>
      <c r="E33" s="7">
        <f>PMT('harmonogram spłat'!$M$2,$C$7,-D33)</f>
        <v>1528.8538391395184</v>
      </c>
      <c r="F33" s="3">
        <f t="shared" si="1"/>
        <v>295387.38209022663</v>
      </c>
      <c r="G33" s="12"/>
      <c r="H33" s="2">
        <v>-0.15</v>
      </c>
      <c r="I33" s="3">
        <f t="shared" si="3"/>
        <v>5000</v>
      </c>
      <c r="J33" s="3">
        <f>PMT('harmonogram spłat'!$M$2,$C$7,-(I33))*$C$7-I33</f>
        <v>5791.9094527495417</v>
      </c>
    </row>
    <row r="36" spans="2:10" s="15" customFormat="1" ht="30">
      <c r="B36" s="14" t="s">
        <v>41</v>
      </c>
      <c r="C36" s="14" t="s">
        <v>14</v>
      </c>
      <c r="D36" s="14" t="s">
        <v>15</v>
      </c>
      <c r="E36" s="14" t="s">
        <v>20</v>
      </c>
      <c r="F36" s="14" t="s">
        <v>21</v>
      </c>
      <c r="G36" s="14" t="s">
        <v>37</v>
      </c>
    </row>
    <row r="37" spans="2:10">
      <c r="B37" s="2">
        <v>0</v>
      </c>
      <c r="C37" s="3">
        <f>F27</f>
        <v>347514.56716497254</v>
      </c>
      <c r="D37" s="3">
        <f>F27-$F$16</f>
        <v>290853.06143314543</v>
      </c>
      <c r="E37" s="3">
        <f t="shared" ref="E37:E43" si="5">$E$19+J27</f>
        <v>293555.01990122482</v>
      </c>
      <c r="F37" s="3">
        <f t="shared" ref="F37:F43" si="6">$E$20+J27</f>
        <v>266575.24626935099</v>
      </c>
      <c r="G37" s="3">
        <f t="shared" ref="G37:G43" si="7">$E$21+J27</f>
        <v>239595.47263747716</v>
      </c>
    </row>
    <row r="38" spans="2:10">
      <c r="B38" s="9">
        <v>-2.5000000000000001E-2</v>
      </c>
      <c r="C38" s="3">
        <f t="shared" ref="C38:C43" si="8">F28</f>
        <v>338826.70298584818</v>
      </c>
      <c r="D38" s="3">
        <f t="shared" ref="D38:D43" si="9">F28-$F$16</f>
        <v>282165.19725402107</v>
      </c>
      <c r="E38" s="3">
        <f t="shared" si="5"/>
        <v>284867.15572210052</v>
      </c>
      <c r="F38" s="3">
        <f t="shared" si="6"/>
        <v>257887.38209022666</v>
      </c>
      <c r="G38" s="3">
        <f t="shared" si="7"/>
        <v>230907.60845835283</v>
      </c>
    </row>
    <row r="39" spans="2:10">
      <c r="B39" s="2">
        <v>-0.05</v>
      </c>
      <c r="C39" s="3">
        <f t="shared" si="8"/>
        <v>330138.83880672383</v>
      </c>
      <c r="D39" s="3">
        <f t="shared" si="9"/>
        <v>273477.33307489671</v>
      </c>
      <c r="E39" s="3">
        <f t="shared" si="5"/>
        <v>276179.29154297616</v>
      </c>
      <c r="F39" s="3">
        <f t="shared" si="6"/>
        <v>249199.51791110233</v>
      </c>
      <c r="G39" s="3">
        <f t="shared" si="7"/>
        <v>222219.7442792285</v>
      </c>
    </row>
    <row r="40" spans="2:10">
      <c r="B40" s="9">
        <v>-7.4999999999999997E-2</v>
      </c>
      <c r="C40" s="3">
        <f t="shared" si="8"/>
        <v>321450.97462759947</v>
      </c>
      <c r="D40" s="3">
        <f t="shared" si="9"/>
        <v>264789.46889577236</v>
      </c>
      <c r="E40" s="3">
        <f t="shared" si="5"/>
        <v>267491.42736385186</v>
      </c>
      <c r="F40" s="3">
        <f t="shared" si="6"/>
        <v>240511.65373197803</v>
      </c>
      <c r="G40" s="3">
        <f t="shared" si="7"/>
        <v>213531.8801001042</v>
      </c>
    </row>
    <row r="41" spans="2:10">
      <c r="B41" s="2">
        <v>-0.1</v>
      </c>
      <c r="C41" s="3">
        <f t="shared" si="8"/>
        <v>312763.11044847535</v>
      </c>
      <c r="D41" s="3">
        <f t="shared" si="9"/>
        <v>256101.60471664826</v>
      </c>
      <c r="E41" s="3">
        <f t="shared" si="5"/>
        <v>258803.56318472754</v>
      </c>
      <c r="F41" s="3">
        <f t="shared" si="6"/>
        <v>231823.7895528537</v>
      </c>
      <c r="G41" s="3">
        <f t="shared" si="7"/>
        <v>204844.01592097987</v>
      </c>
    </row>
    <row r="42" spans="2:10">
      <c r="B42" s="9">
        <v>-0.125</v>
      </c>
      <c r="C42" s="3">
        <f t="shared" si="8"/>
        <v>304075.24626935099</v>
      </c>
      <c r="D42" s="3">
        <f t="shared" si="9"/>
        <v>247413.7405375239</v>
      </c>
      <c r="E42" s="3">
        <f t="shared" si="5"/>
        <v>250115.69900560324</v>
      </c>
      <c r="F42" s="3">
        <f t="shared" si="6"/>
        <v>223135.92537372941</v>
      </c>
      <c r="G42" s="3">
        <f t="shared" si="7"/>
        <v>196156.15174185557</v>
      </c>
    </row>
    <row r="43" spans="2:10">
      <c r="B43" s="2">
        <v>-0.15</v>
      </c>
      <c r="C43" s="3">
        <f t="shared" si="8"/>
        <v>295387.38209022663</v>
      </c>
      <c r="D43" s="3">
        <f t="shared" si="9"/>
        <v>238725.87635839955</v>
      </c>
      <c r="E43" s="3">
        <f t="shared" si="5"/>
        <v>241427.83482647891</v>
      </c>
      <c r="F43" s="3">
        <f t="shared" si="6"/>
        <v>214448.06119460508</v>
      </c>
      <c r="G43" s="3">
        <f t="shared" si="7"/>
        <v>187468.28756273125</v>
      </c>
    </row>
    <row r="45" spans="2:10" s="15" customFormat="1" ht="30">
      <c r="B45" s="14" t="s">
        <v>41</v>
      </c>
      <c r="C45" s="14" t="s">
        <v>15</v>
      </c>
      <c r="D45" s="14" t="s">
        <v>16</v>
      </c>
      <c r="E45" s="14" t="s">
        <v>17</v>
      </c>
      <c r="F45" s="14" t="s">
        <v>18</v>
      </c>
    </row>
    <row r="46" spans="2:10">
      <c r="B46" s="2">
        <v>0</v>
      </c>
      <c r="C46" s="9">
        <f>1-D37/$C37</f>
        <v>0.16304785780369513</v>
      </c>
      <c r="D46" s="9">
        <f t="shared" ref="D46:F46" si="10">1-E37/$C37</f>
        <v>0.15527276368282994</v>
      </c>
      <c r="E46" s="9">
        <f t="shared" si="10"/>
        <v>0.23290914552424491</v>
      </c>
      <c r="F46" s="9">
        <f t="shared" si="10"/>
        <v>0.31054552736565977</v>
      </c>
    </row>
    <row r="47" spans="2:10">
      <c r="B47" s="9">
        <v>-2.5000000000000001E-2</v>
      </c>
      <c r="C47" s="9">
        <f t="shared" ref="C47:F47" si="11">1-D38/$C38</f>
        <v>0.167228572106354</v>
      </c>
      <c r="D47" s="9">
        <f t="shared" si="11"/>
        <v>0.15925411659777422</v>
      </c>
      <c r="E47" s="9">
        <f t="shared" si="11"/>
        <v>0.23888117489666139</v>
      </c>
      <c r="F47" s="9">
        <f t="shared" si="11"/>
        <v>0.31850823319554844</v>
      </c>
    </row>
    <row r="48" spans="2:10">
      <c r="B48" s="2">
        <v>-0.05</v>
      </c>
      <c r="C48" s="9">
        <f t="shared" ref="C48:F48" si="12">1-D39/$C39</f>
        <v>0.17162932400388964</v>
      </c>
      <c r="D48" s="9">
        <f t="shared" si="12"/>
        <v>0.16344501440297876</v>
      </c>
      <c r="E48" s="9">
        <f t="shared" si="12"/>
        <v>0.2451675216044682</v>
      </c>
      <c r="F48" s="9">
        <f t="shared" si="12"/>
        <v>0.32689002880595752</v>
      </c>
    </row>
    <row r="49" spans="2:14">
      <c r="B49" s="9">
        <v>-7.4999999999999997E-2</v>
      </c>
      <c r="C49" s="9">
        <f t="shared" ref="C49:F49" si="13">1-D40/$C40</f>
        <v>0.17626795438237319</v>
      </c>
      <c r="D49" s="9">
        <f t="shared" si="13"/>
        <v>0.1678624472246808</v>
      </c>
      <c r="E49" s="9">
        <f t="shared" si="13"/>
        <v>0.2517936708370212</v>
      </c>
      <c r="F49" s="9">
        <f t="shared" si="13"/>
        <v>0.33572489444936171</v>
      </c>
    </row>
    <row r="50" spans="2:14">
      <c r="B50" s="2">
        <v>-0.1</v>
      </c>
      <c r="C50" s="9">
        <f t="shared" ref="C50:F50" si="14">1-D41/$C41</f>
        <v>0.18116428644855009</v>
      </c>
      <c r="D50" s="9">
        <f t="shared" si="14"/>
        <v>0.17252529298092245</v>
      </c>
      <c r="E50" s="9">
        <f t="shared" si="14"/>
        <v>0.25878793947138345</v>
      </c>
      <c r="F50" s="9">
        <f t="shared" si="14"/>
        <v>0.34505058596184435</v>
      </c>
    </row>
    <row r="51" spans="2:14">
      <c r="B51" s="9">
        <v>-0.125</v>
      </c>
      <c r="C51" s="9">
        <f t="shared" ref="C51:F51" si="15">1-D42/$C42</f>
        <v>0.18634040891850867</v>
      </c>
      <c r="D51" s="9">
        <f t="shared" si="15"/>
        <v>0.17745458706609152</v>
      </c>
      <c r="E51" s="9">
        <f t="shared" si="15"/>
        <v>0.26618188059913706</v>
      </c>
      <c r="F51" s="9">
        <f t="shared" si="15"/>
        <v>0.3549091741321827</v>
      </c>
      <c r="H51" s="3"/>
      <c r="M51" s="3"/>
      <c r="N51" s="9"/>
    </row>
    <row r="52" spans="2:14">
      <c r="B52" s="2">
        <v>-0.15</v>
      </c>
      <c r="C52" s="9">
        <f t="shared" ref="C52:F52" si="16">1-D43/$C43</f>
        <v>0.19182100918081779</v>
      </c>
      <c r="D52" s="9">
        <f t="shared" si="16"/>
        <v>0.18267383962685879</v>
      </c>
      <c r="E52" s="9">
        <f t="shared" si="16"/>
        <v>0.27401075944028808</v>
      </c>
      <c r="F52" s="9">
        <f t="shared" si="16"/>
        <v>0.36534767925371736</v>
      </c>
      <c r="M52" s="3"/>
      <c r="N52" s="9"/>
    </row>
    <row r="53" spans="2:14">
      <c r="M53" s="3"/>
      <c r="N53" s="9"/>
    </row>
    <row r="54" spans="2:14">
      <c r="M54" s="3"/>
      <c r="N54" s="9"/>
    </row>
    <row r="62" spans="2:14">
      <c r="D62" s="3"/>
      <c r="E62" s="3"/>
      <c r="F62" s="3"/>
      <c r="G62" s="3"/>
      <c r="H62" s="3"/>
    </row>
    <row r="63" spans="2:14">
      <c r="C63" s="9"/>
      <c r="D63" s="3"/>
      <c r="E63" s="3"/>
      <c r="F63" s="3"/>
      <c r="G63" s="3"/>
      <c r="H63" s="3"/>
    </row>
    <row r="64" spans="2:14">
      <c r="C64" s="2"/>
      <c r="D64" s="3"/>
      <c r="E64" s="3"/>
      <c r="F64" s="3"/>
      <c r="G64" s="3"/>
      <c r="H64" s="3"/>
    </row>
    <row r="65" spans="3:8">
      <c r="C65" s="9"/>
      <c r="D65" s="3"/>
      <c r="E65" s="3"/>
      <c r="F65" s="3"/>
      <c r="G65" s="3"/>
      <c r="H65" s="3"/>
    </row>
    <row r="66" spans="3:8">
      <c r="C66" s="2"/>
      <c r="D66" s="3"/>
      <c r="E66" s="3"/>
      <c r="F66" s="3"/>
      <c r="G66" s="3"/>
      <c r="H66" s="3"/>
    </row>
    <row r="67" spans="3:8">
      <c r="C67" s="9"/>
      <c r="D67" s="3"/>
      <c r="E67" s="3"/>
      <c r="F67" s="3"/>
      <c r="G67" s="3"/>
      <c r="H67" s="3"/>
    </row>
    <row r="68" spans="3:8">
      <c r="C68" s="2"/>
      <c r="D68" s="3"/>
      <c r="E68" s="3"/>
      <c r="F68" s="3"/>
      <c r="G68" s="3"/>
      <c r="H68" s="3"/>
    </row>
    <row r="397" spans="3:5">
      <c r="C397" s="7"/>
      <c r="D397" s="7"/>
      <c r="E397" s="3"/>
    </row>
    <row r="398" spans="3:5">
      <c r="C398" s="7"/>
      <c r="D398" s="7"/>
      <c r="E398" s="3"/>
    </row>
    <row r="399" spans="3:5">
      <c r="C399" s="7"/>
      <c r="D399" s="7"/>
      <c r="E399" s="3"/>
    </row>
    <row r="400" spans="3:5">
      <c r="C400" s="7"/>
      <c r="D400" s="7"/>
      <c r="E400" s="3"/>
    </row>
    <row r="401" spans="3:5">
      <c r="C401" s="7"/>
      <c r="D401" s="7"/>
      <c r="E401" s="3"/>
    </row>
    <row r="402" spans="3:5">
      <c r="C402" s="7"/>
      <c r="D402" s="7"/>
      <c r="E402" s="3"/>
    </row>
    <row r="403" spans="3:5">
      <c r="C403" s="7"/>
      <c r="D403" s="7"/>
      <c r="E403" s="3"/>
    </row>
    <row r="404" spans="3:5">
      <c r="C404" s="7"/>
      <c r="D404" s="7"/>
      <c r="E404" s="3"/>
    </row>
    <row r="405" spans="3:5">
      <c r="C405" s="7"/>
      <c r="D405" s="7"/>
      <c r="E405" s="3"/>
    </row>
    <row r="406" spans="3:5">
      <c r="C406" s="7"/>
      <c r="D406" s="7"/>
      <c r="E406" s="3"/>
    </row>
    <row r="407" spans="3:5">
      <c r="C407" s="7"/>
      <c r="D407" s="7"/>
      <c r="E407" s="3"/>
    </row>
    <row r="408" spans="3:5">
      <c r="C408" s="7"/>
      <c r="D408" s="7"/>
      <c r="E408" s="3"/>
    </row>
    <row r="409" spans="3:5">
      <c r="C409" s="7"/>
      <c r="D409" s="7"/>
      <c r="E409" s="3"/>
    </row>
    <row r="410" spans="3:5">
      <c r="C410" s="6"/>
      <c r="D410" s="6"/>
      <c r="E410" s="8"/>
    </row>
    <row r="411" spans="3:5">
      <c r="C411" s="6"/>
      <c r="D411" s="6"/>
      <c r="E411" s="8"/>
    </row>
    <row r="412" spans="3:5">
      <c r="C412" s="6"/>
      <c r="D412" s="6"/>
      <c r="E412" s="8"/>
    </row>
    <row r="413" spans="3:5">
      <c r="C413" s="6"/>
      <c r="D413" s="6"/>
      <c r="E413" s="8"/>
    </row>
    <row r="414" spans="3:5">
      <c r="C414" s="6"/>
      <c r="D414" s="6"/>
      <c r="E414" s="8"/>
    </row>
    <row r="415" spans="3:5">
      <c r="C415" s="6"/>
      <c r="D415" s="6"/>
      <c r="E415" s="8"/>
    </row>
    <row r="416" spans="3:5">
      <c r="C416" s="6"/>
      <c r="D416" s="6"/>
      <c r="E416" s="8"/>
    </row>
    <row r="417" spans="3:5">
      <c r="C417" s="6"/>
      <c r="D417" s="6"/>
      <c r="E417" s="8"/>
    </row>
    <row r="418" spans="3:5">
      <c r="C418" s="6"/>
      <c r="D418" s="6"/>
      <c r="E418" s="8"/>
    </row>
    <row r="419" spans="3:5">
      <c r="C419" s="6"/>
      <c r="D419" s="6"/>
      <c r="E419" s="8"/>
    </row>
    <row r="420" spans="3:5">
      <c r="C420" s="6"/>
      <c r="D420" s="6"/>
      <c r="E420" s="8"/>
    </row>
    <row r="421" spans="3:5">
      <c r="C421" s="6"/>
      <c r="D421" s="6"/>
      <c r="E421" s="8"/>
    </row>
    <row r="422" spans="3:5">
      <c r="C422" s="6"/>
      <c r="D422" s="6"/>
      <c r="E422" s="8"/>
    </row>
    <row r="423" spans="3:5">
      <c r="C423" s="6"/>
      <c r="D423" s="6"/>
      <c r="E423" s="8"/>
    </row>
    <row r="424" spans="3:5">
      <c r="C424" s="6"/>
      <c r="D424" s="6"/>
      <c r="E424" s="8"/>
    </row>
    <row r="425" spans="3:5">
      <c r="C425" s="6"/>
      <c r="D425" s="6"/>
      <c r="E425" s="8"/>
    </row>
    <row r="426" spans="3:5">
      <c r="C426" s="6"/>
      <c r="D426" s="6"/>
      <c r="E426" s="8"/>
    </row>
    <row r="427" spans="3:5">
      <c r="C427" s="6"/>
      <c r="D427" s="6"/>
      <c r="E427" s="8"/>
    </row>
    <row r="428" spans="3:5">
      <c r="C428" s="6"/>
      <c r="D428" s="6"/>
      <c r="E428" s="8"/>
    </row>
    <row r="429" spans="3:5">
      <c r="C429" s="6"/>
      <c r="D429" s="6"/>
      <c r="E429" s="8"/>
    </row>
    <row r="430" spans="3:5">
      <c r="C430" s="6"/>
      <c r="D430" s="6"/>
      <c r="E430" s="8"/>
    </row>
    <row r="431" spans="3:5">
      <c r="C431" s="6"/>
      <c r="D431" s="6"/>
      <c r="E431" s="8"/>
    </row>
    <row r="432" spans="3:5">
      <c r="C432" s="6"/>
      <c r="D432" s="6"/>
      <c r="E432" s="8"/>
    </row>
    <row r="433" spans="3:5">
      <c r="C433" s="6"/>
      <c r="D433" s="6"/>
      <c r="E433" s="8"/>
    </row>
    <row r="434" spans="3:5">
      <c r="C434" s="6"/>
      <c r="D434" s="6"/>
      <c r="E434" s="8"/>
    </row>
    <row r="435" spans="3:5">
      <c r="C435" s="6"/>
      <c r="D435" s="6"/>
      <c r="E435" s="8"/>
    </row>
    <row r="436" spans="3:5">
      <c r="C436" s="6"/>
      <c r="D436" s="6"/>
      <c r="E436" s="8"/>
    </row>
    <row r="437" spans="3:5">
      <c r="C437" s="6"/>
      <c r="D437" s="6"/>
      <c r="E437" s="8"/>
    </row>
    <row r="438" spans="3:5">
      <c r="C438" s="6"/>
      <c r="D438" s="6"/>
      <c r="E438" s="8"/>
    </row>
    <row r="439" spans="3:5">
      <c r="C439" s="6"/>
      <c r="D439" s="6"/>
      <c r="E439" s="8"/>
    </row>
    <row r="440" spans="3:5">
      <c r="C440" s="6"/>
      <c r="D440" s="6"/>
      <c r="E440" s="8"/>
    </row>
    <row r="441" spans="3:5">
      <c r="C441" s="6"/>
      <c r="D441" s="6"/>
      <c r="E441" s="8"/>
    </row>
    <row r="442" spans="3:5">
      <c r="C442" s="6"/>
      <c r="D442" s="6"/>
      <c r="E442" s="8"/>
    </row>
    <row r="443" spans="3:5">
      <c r="C443" s="6"/>
      <c r="D443" s="6"/>
      <c r="E443" s="8"/>
    </row>
    <row r="444" spans="3:5">
      <c r="C444" s="6"/>
      <c r="D444" s="6"/>
      <c r="E444" s="8"/>
    </row>
    <row r="445" spans="3:5">
      <c r="C445" s="6"/>
      <c r="D445" s="6"/>
      <c r="E445" s="8"/>
    </row>
    <row r="446" spans="3:5">
      <c r="C446" s="6"/>
      <c r="D446" s="6"/>
      <c r="E446" s="8"/>
    </row>
    <row r="447" spans="3:5">
      <c r="C447" s="6"/>
      <c r="D447" s="6"/>
      <c r="E447" s="8"/>
    </row>
    <row r="448" spans="3:5">
      <c r="C448" s="6"/>
      <c r="D448" s="6"/>
      <c r="E448" s="8"/>
    </row>
    <row r="449" spans="3:5">
      <c r="C449" s="6"/>
      <c r="D449" s="6"/>
      <c r="E449" s="8"/>
    </row>
    <row r="450" spans="3:5">
      <c r="C450" s="6"/>
      <c r="D450" s="6"/>
      <c r="E450" s="8"/>
    </row>
    <row r="451" spans="3:5">
      <c r="C451" s="6"/>
      <c r="D451" s="6"/>
      <c r="E451" s="8"/>
    </row>
    <row r="452" spans="3:5">
      <c r="C452" s="6"/>
      <c r="D452" s="6"/>
      <c r="E452" s="8"/>
    </row>
    <row r="453" spans="3:5">
      <c r="C453" s="6"/>
      <c r="D453" s="6"/>
      <c r="E453" s="8"/>
    </row>
    <row r="454" spans="3:5">
      <c r="C454" s="6"/>
      <c r="D454" s="6"/>
      <c r="E454" s="8"/>
    </row>
    <row r="455" spans="3:5">
      <c r="C455" s="6"/>
      <c r="D455" s="6"/>
      <c r="E455" s="8"/>
    </row>
    <row r="456" spans="3:5">
      <c r="C456" s="6"/>
      <c r="D456" s="6"/>
      <c r="E456" s="8"/>
    </row>
    <row r="457" spans="3:5">
      <c r="C457" s="6"/>
      <c r="D457" s="6"/>
      <c r="E457" s="8"/>
    </row>
    <row r="458" spans="3:5">
      <c r="C458" s="6"/>
      <c r="D458" s="6"/>
      <c r="E458" s="8"/>
    </row>
    <row r="459" spans="3:5">
      <c r="C459" s="6"/>
      <c r="D459" s="6"/>
      <c r="E459" s="8"/>
    </row>
    <row r="460" spans="3:5">
      <c r="C460" s="6"/>
      <c r="D460" s="6"/>
      <c r="E460" s="8"/>
    </row>
    <row r="461" spans="3:5">
      <c r="C461" s="6"/>
      <c r="D461" s="6"/>
      <c r="E461" s="8"/>
    </row>
    <row r="462" spans="3:5">
      <c r="C462" s="6"/>
      <c r="D462" s="6"/>
      <c r="E462" s="8"/>
    </row>
    <row r="463" spans="3:5">
      <c r="C463" s="6"/>
      <c r="D463" s="6"/>
      <c r="E463" s="8"/>
    </row>
    <row r="464" spans="3:5">
      <c r="C464" s="6"/>
      <c r="D464" s="6"/>
      <c r="E464" s="8"/>
    </row>
    <row r="465" spans="3:5">
      <c r="C465" s="6"/>
      <c r="D465" s="6"/>
      <c r="E465" s="8"/>
    </row>
    <row r="466" spans="3:5">
      <c r="C466" s="6"/>
      <c r="D466" s="6"/>
      <c r="E466" s="8"/>
    </row>
    <row r="467" spans="3:5">
      <c r="C467" s="6"/>
      <c r="D467" s="6"/>
      <c r="E467" s="8"/>
    </row>
    <row r="468" spans="3:5">
      <c r="C468" s="6"/>
      <c r="D468" s="6"/>
      <c r="E468" s="8"/>
    </row>
    <row r="469" spans="3:5">
      <c r="C469" s="6"/>
      <c r="D469" s="6"/>
      <c r="E469" s="8"/>
    </row>
    <row r="470" spans="3:5">
      <c r="C470" s="6"/>
      <c r="D470" s="6"/>
      <c r="E470" s="8"/>
    </row>
    <row r="471" spans="3:5">
      <c r="C471" s="6"/>
      <c r="D471" s="6"/>
      <c r="E471" s="8"/>
    </row>
    <row r="472" spans="3:5">
      <c r="C472" s="6"/>
      <c r="D472" s="6"/>
      <c r="E472" s="8"/>
    </row>
    <row r="473" spans="3:5">
      <c r="C473" s="6"/>
      <c r="D473" s="6"/>
      <c r="E473" s="8"/>
    </row>
    <row r="474" spans="3:5">
      <c r="C474" s="6"/>
      <c r="D474" s="6"/>
      <c r="E474" s="8"/>
    </row>
    <row r="475" spans="3:5">
      <c r="C475" s="6"/>
      <c r="D475" s="6"/>
      <c r="E475" s="8"/>
    </row>
    <row r="476" spans="3:5">
      <c r="C476" s="6"/>
      <c r="D476" s="6"/>
      <c r="E476" s="8"/>
    </row>
  </sheetData>
  <sheetProtection password="90BA" sheet="1" objects="1" scenarios="1"/>
  <mergeCells count="1">
    <mergeCell ref="E5:F10"/>
  </mergeCells>
  <hyperlinks>
    <hyperlink ref="C2" r:id="rId1" display="Wyliczenia do tekstu Dlaczego nie warto jeszcze kupować mieszkania?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63"/>
  <sheetViews>
    <sheetView tabSelected="1" topLeftCell="B2" workbookViewId="0">
      <selection activeCell="M2" sqref="M2"/>
    </sheetView>
  </sheetViews>
  <sheetFormatPr defaultRowHeight="14.25"/>
  <cols>
    <col min="1" max="1" width="9" style="27"/>
    <col min="2" max="2" width="16.125" style="27" bestFit="1" customWidth="1"/>
    <col min="3" max="4" width="9.875" style="27" bestFit="1" customWidth="1"/>
    <col min="5" max="5" width="13.75" style="27" bestFit="1" customWidth="1"/>
    <col min="6" max="6" width="9" style="27"/>
    <col min="7" max="7" width="19.75" style="27" bestFit="1" customWidth="1"/>
    <col min="8" max="10" width="8.625" style="27" bestFit="1" customWidth="1"/>
    <col min="11" max="11" width="9" style="27"/>
    <col min="12" max="12" width="23.375" style="27" bestFit="1" customWidth="1"/>
    <col min="13" max="16384" width="9" style="27"/>
  </cols>
  <sheetData>
    <row r="2" spans="2:13" ht="15">
      <c r="B2" s="25" t="s">
        <v>4</v>
      </c>
      <c r="C2" s="26"/>
      <c r="D2" s="26"/>
      <c r="E2" s="26"/>
      <c r="G2" s="25" t="s">
        <v>33</v>
      </c>
      <c r="H2" s="26"/>
      <c r="I2" s="26"/>
      <c r="J2" s="26"/>
      <c r="L2" s="25" t="s">
        <v>1</v>
      </c>
      <c r="M2" s="28">
        <f>obliczenia!C6/12</f>
        <v>5.0000000000000001E-3</v>
      </c>
    </row>
    <row r="3" spans="2:13" ht="15">
      <c r="B3" s="26" t="s">
        <v>5</v>
      </c>
      <c r="C3" s="26" t="s">
        <v>7</v>
      </c>
      <c r="D3" s="26" t="s">
        <v>6</v>
      </c>
      <c r="E3" s="26" t="s">
        <v>19</v>
      </c>
      <c r="G3" s="26" t="s">
        <v>15</v>
      </c>
      <c r="H3" s="26" t="s">
        <v>20</v>
      </c>
      <c r="I3" s="26" t="s">
        <v>21</v>
      </c>
      <c r="J3" s="26" t="s">
        <v>22</v>
      </c>
      <c r="L3" s="25" t="s">
        <v>32</v>
      </c>
      <c r="M3" s="28">
        <f>obliczenia!C10/12</f>
        <v>2.5000000000000001E-3</v>
      </c>
    </row>
    <row r="4" spans="2:13" ht="15">
      <c r="B4" s="26">
        <v>1</v>
      </c>
      <c r="C4" s="29">
        <f>PPMT('harmonogram spłat'!$M$2,B4,obliczenia!$C$7,-obliczenia!$C$13)</f>
        <v>248.87631288188084</v>
      </c>
      <c r="D4" s="29">
        <f>IPMT('harmonogram spłat'!$M$2,B4,obliczenia!$C$7,-obliczenia!$C$13)</f>
        <v>1250</v>
      </c>
      <c r="E4" s="30">
        <f t="shared" ref="E4:E67" si="0">SUM(C4:D4)</f>
        <v>1498.8763128818809</v>
      </c>
      <c r="G4" s="30">
        <f>'harmonogram spłat'!E4-('harmonogram spłat'!C4+'harmonogram spłat'!D4*0.5)</f>
        <v>625.00000000000011</v>
      </c>
      <c r="H4" s="30">
        <f>'harmonogram spłat'!E4-obliczenia!$D$19</f>
        <v>149.88763128818823</v>
      </c>
      <c r="I4" s="30">
        <f>'harmonogram spłat'!E4-obliczenia!$D$20</f>
        <v>224.83144693228223</v>
      </c>
      <c r="J4" s="30">
        <f>'harmonogram spłat'!E4-obliczenia!$D$21</f>
        <v>299.77526257637624</v>
      </c>
    </row>
    <row r="5" spans="2:13" ht="15">
      <c r="B5" s="26">
        <v>2</v>
      </c>
      <c r="C5" s="29">
        <f>PPMT('harmonogram spłat'!$M$2,B5,obliczenia!$C$7,-obliczenia!$C$13)</f>
        <v>250.12069444629026</v>
      </c>
      <c r="D5" s="29">
        <f>IPMT('harmonogram spłat'!$M$2,B5,obliczenia!$C$7,-obliczenia!$C$13)</f>
        <v>1248.7556184355906</v>
      </c>
      <c r="E5" s="30">
        <f t="shared" si="0"/>
        <v>1498.8763128818809</v>
      </c>
      <c r="G5" s="30">
        <f>'harmonogram spłat'!E5-('harmonogram spłat'!C5+'harmonogram spłat'!D5*0.5)</f>
        <v>624.3778092177954</v>
      </c>
      <c r="H5" s="30">
        <f>'harmonogram spłat'!E5-obliczenia!$D$19</f>
        <v>149.88763128818823</v>
      </c>
      <c r="I5" s="30">
        <f>'harmonogram spłat'!E5-obliczenia!$D$20</f>
        <v>224.83144693228223</v>
      </c>
      <c r="J5" s="30">
        <f>'harmonogram spłat'!E5-obliczenia!$D$21</f>
        <v>299.77526257637624</v>
      </c>
    </row>
    <row r="6" spans="2:13" ht="15">
      <c r="B6" s="26">
        <v>3</v>
      </c>
      <c r="C6" s="29">
        <f>PPMT('harmonogram spłat'!$M$2,B6,obliczenia!$C$7,-obliczenia!$C$13)</f>
        <v>251.37129791852172</v>
      </c>
      <c r="D6" s="29">
        <f>IPMT('harmonogram spłat'!$M$2,B6,obliczenia!$C$7,-obliczenia!$C$13)</f>
        <v>1247.5050149633589</v>
      </c>
      <c r="E6" s="30">
        <f t="shared" si="0"/>
        <v>1498.8763128818807</v>
      </c>
      <c r="G6" s="30">
        <f>'harmonogram spłat'!E6-('harmonogram spłat'!C6+'harmonogram spłat'!D6*0.5)</f>
        <v>623.75250748167957</v>
      </c>
      <c r="H6" s="30">
        <f>'harmonogram spłat'!E6-obliczenia!$D$19</f>
        <v>149.887631288188</v>
      </c>
      <c r="I6" s="30">
        <f>'harmonogram spłat'!E6-obliczenia!$D$20</f>
        <v>224.83144693228201</v>
      </c>
      <c r="J6" s="30">
        <f>'harmonogram spłat'!E6-obliczenia!$D$21</f>
        <v>299.77526257637601</v>
      </c>
      <c r="L6" s="31"/>
    </row>
    <row r="7" spans="2:13" ht="15">
      <c r="B7" s="26">
        <v>4</v>
      </c>
      <c r="C7" s="29">
        <f>PPMT('harmonogram spłat'!$M$2,B7,obliczenia!$C$7,-obliczenia!$C$13)</f>
        <v>252.62815440811431</v>
      </c>
      <c r="D7" s="29">
        <f>IPMT('harmonogram spłat'!$M$2,B7,obliczenia!$C$7,-obliczenia!$C$13)</f>
        <v>1246.2481584737666</v>
      </c>
      <c r="E7" s="30">
        <f t="shared" si="0"/>
        <v>1498.8763128818809</v>
      </c>
      <c r="G7" s="30">
        <f>'harmonogram spłat'!E7-('harmonogram spłat'!C7+'harmonogram spłat'!D7*0.5)</f>
        <v>623.12407923688329</v>
      </c>
      <c r="H7" s="30">
        <f>'harmonogram spłat'!E7-obliczenia!$D$19</f>
        <v>149.88763128818823</v>
      </c>
      <c r="I7" s="30">
        <f>'harmonogram spłat'!E7-obliczenia!$D$20</f>
        <v>224.83144693228223</v>
      </c>
      <c r="J7" s="30">
        <f>'harmonogram spłat'!E7-obliczenia!$D$21</f>
        <v>299.77526257637624</v>
      </c>
    </row>
    <row r="8" spans="2:13" ht="15">
      <c r="B8" s="26">
        <v>5</v>
      </c>
      <c r="C8" s="29">
        <f>PPMT('harmonogram spłat'!$M$2,B8,obliczenia!$C$7,-obliczenia!$C$13)</f>
        <v>253.89129518015488</v>
      </c>
      <c r="D8" s="29">
        <f>IPMT('harmonogram spłat'!$M$2,B8,obliczenia!$C$7,-obliczenia!$C$13)</f>
        <v>1244.9850177017258</v>
      </c>
      <c r="E8" s="30">
        <f t="shared" si="0"/>
        <v>1498.8763128818807</v>
      </c>
      <c r="G8" s="30">
        <f>'harmonogram spłat'!E8-('harmonogram spłat'!C8+'harmonogram spłat'!D8*0.5)</f>
        <v>622.49250885086292</v>
      </c>
      <c r="H8" s="30">
        <f>'harmonogram spłat'!E8-obliczenia!$D$19</f>
        <v>149.887631288188</v>
      </c>
      <c r="I8" s="30">
        <f>'harmonogram spłat'!E8-obliczenia!$D$20</f>
        <v>224.83144693228201</v>
      </c>
      <c r="J8" s="30">
        <f>'harmonogram spłat'!E8-obliczenia!$D$21</f>
        <v>299.77526257637601</v>
      </c>
    </row>
    <row r="9" spans="2:13" ht="15">
      <c r="B9" s="26">
        <v>6</v>
      </c>
      <c r="C9" s="29">
        <f>PPMT('harmonogram spłat'!$M$2,B9,obliczenia!$C$7,-obliczenia!$C$13)</f>
        <v>255.16075165605571</v>
      </c>
      <c r="D9" s="29">
        <f>IPMT('harmonogram spłat'!$M$2,B9,obliczenia!$C$7,-obliczenia!$C$13)</f>
        <v>1243.715561225825</v>
      </c>
      <c r="E9" s="30">
        <f t="shared" si="0"/>
        <v>1498.8763128818807</v>
      </c>
      <c r="G9" s="30">
        <f>'harmonogram spłat'!E9-('harmonogram spłat'!C9+'harmonogram spłat'!D9*0.5)</f>
        <v>621.85778061291251</v>
      </c>
      <c r="H9" s="30">
        <f>'harmonogram spłat'!E9-obliczenia!$D$19</f>
        <v>149.887631288188</v>
      </c>
      <c r="I9" s="30">
        <f>'harmonogram spłat'!E9-obliczenia!$D$20</f>
        <v>224.83144693228201</v>
      </c>
      <c r="J9" s="30">
        <f>'harmonogram spłat'!E9-obliczenia!$D$21</f>
        <v>299.77526257637601</v>
      </c>
    </row>
    <row r="10" spans="2:13" ht="15">
      <c r="B10" s="26">
        <v>7</v>
      </c>
      <c r="C10" s="29">
        <f>PPMT('harmonogram spłat'!$M$2,B10,obliczenia!$C$7,-obliczenia!$C$13)</f>
        <v>256.43655541433594</v>
      </c>
      <c r="D10" s="29">
        <f>IPMT('harmonogram spłat'!$M$2,B10,obliczenia!$C$7,-obliczenia!$C$13)</f>
        <v>1242.4397574675447</v>
      </c>
      <c r="E10" s="30">
        <f t="shared" si="0"/>
        <v>1498.8763128818807</v>
      </c>
      <c r="G10" s="30">
        <f>'harmonogram spłat'!E10-('harmonogram spłat'!C10+'harmonogram spłat'!D10*0.5)</f>
        <v>621.21987873377248</v>
      </c>
      <c r="H10" s="30">
        <f>'harmonogram spłat'!E10-obliczenia!$D$19</f>
        <v>149.887631288188</v>
      </c>
      <c r="I10" s="30">
        <f>'harmonogram spłat'!E10-obliczenia!$D$20</f>
        <v>224.83144693228201</v>
      </c>
      <c r="J10" s="30">
        <f>'harmonogram spłat'!E10-obliczenia!$D$21</f>
        <v>299.77526257637601</v>
      </c>
    </row>
    <row r="11" spans="2:13" ht="15">
      <c r="B11" s="26">
        <v>8</v>
      </c>
      <c r="C11" s="29">
        <f>PPMT('harmonogram spłat'!$M$2,B11,obliczenia!$C$7,-obliczenia!$C$13)</f>
        <v>257.71873819140762</v>
      </c>
      <c r="D11" s="29">
        <f>IPMT('harmonogram spłat'!$M$2,B11,obliczenia!$C$7,-obliczenia!$C$13)</f>
        <v>1241.1575746904732</v>
      </c>
      <c r="E11" s="30">
        <f t="shared" si="0"/>
        <v>1498.8763128818809</v>
      </c>
      <c r="G11" s="30">
        <f>'harmonogram spłat'!E11-('harmonogram spłat'!C11+'harmonogram spłat'!D11*0.5)</f>
        <v>620.57878734523672</v>
      </c>
      <c r="H11" s="30">
        <f>'harmonogram spłat'!E11-obliczenia!$D$19</f>
        <v>149.88763128818823</v>
      </c>
      <c r="I11" s="30">
        <f>'harmonogram spłat'!E11-obliczenia!$D$20</f>
        <v>224.83144693228223</v>
      </c>
      <c r="J11" s="30">
        <f>'harmonogram spłat'!E11-obliczenia!$D$21</f>
        <v>299.77526257637624</v>
      </c>
    </row>
    <row r="12" spans="2:13" ht="15">
      <c r="B12" s="26">
        <v>9</v>
      </c>
      <c r="C12" s="29">
        <f>PPMT('harmonogram spłat'!$M$2,B12,obliczenia!$C$7,-obliczenia!$C$13)</f>
        <v>259.00733188236467</v>
      </c>
      <c r="D12" s="29">
        <f>IPMT('harmonogram spłat'!$M$2,B12,obliczenia!$C$7,-obliczenia!$C$13)</f>
        <v>1239.868980999516</v>
      </c>
      <c r="E12" s="30">
        <f t="shared" si="0"/>
        <v>1498.8763128818807</v>
      </c>
      <c r="G12" s="30">
        <f>'harmonogram spłat'!E12-('harmonogram spłat'!C12+'harmonogram spłat'!D12*0.5)</f>
        <v>619.93449049975811</v>
      </c>
      <c r="H12" s="30">
        <f>'harmonogram spłat'!E12-obliczenia!$D$19</f>
        <v>149.887631288188</v>
      </c>
      <c r="I12" s="30">
        <f>'harmonogram spłat'!E12-obliczenia!$D$20</f>
        <v>224.83144693228201</v>
      </c>
      <c r="J12" s="30">
        <f>'harmonogram spłat'!E12-obliczenia!$D$21</f>
        <v>299.77526257637601</v>
      </c>
    </row>
    <row r="13" spans="2:13" ht="15">
      <c r="B13" s="26">
        <v>10</v>
      </c>
      <c r="C13" s="29">
        <f>PPMT('harmonogram spłat'!$M$2,B13,obliczenia!$C$7,-obliczenia!$C$13)</f>
        <v>260.3023685417765</v>
      </c>
      <c r="D13" s="29">
        <f>IPMT('harmonogram spłat'!$M$2,B13,obliczenia!$C$7,-obliczenia!$C$13)</f>
        <v>1238.5739443401042</v>
      </c>
      <c r="E13" s="30">
        <f t="shared" si="0"/>
        <v>1498.8763128818807</v>
      </c>
      <c r="G13" s="30">
        <f>'harmonogram spłat'!E13-('harmonogram spłat'!C13+'harmonogram spłat'!D13*0.5)</f>
        <v>619.28697217005219</v>
      </c>
      <c r="H13" s="30">
        <f>'harmonogram spłat'!E13-obliczenia!$D$19</f>
        <v>149.887631288188</v>
      </c>
      <c r="I13" s="30">
        <f>'harmonogram spłat'!E13-obliczenia!$D$20</f>
        <v>224.83144693228201</v>
      </c>
      <c r="J13" s="30">
        <f>'harmonogram spłat'!E13-obliczenia!$D$21</f>
        <v>299.77526257637601</v>
      </c>
    </row>
    <row r="14" spans="2:13" ht="15">
      <c r="B14" s="26">
        <v>11</v>
      </c>
      <c r="C14" s="29">
        <f>PPMT('harmonogram spłat'!$M$2,B14,obliczenia!$C$7,-obliczenia!$C$13)</f>
        <v>261.60388038448536</v>
      </c>
      <c r="D14" s="29">
        <f>IPMT('harmonogram spłat'!$M$2,B14,obliczenia!$C$7,-obliczenia!$C$13)</f>
        <v>1237.2724324973954</v>
      </c>
      <c r="E14" s="30">
        <f t="shared" si="0"/>
        <v>1498.8763128818807</v>
      </c>
      <c r="G14" s="30">
        <f>'harmonogram spłat'!E14-('harmonogram spłat'!C14+'harmonogram spłat'!D14*0.5)</f>
        <v>618.63621624869768</v>
      </c>
      <c r="H14" s="30">
        <f>'harmonogram spłat'!E14-obliczenia!$D$19</f>
        <v>149.887631288188</v>
      </c>
      <c r="I14" s="30">
        <f>'harmonogram spłat'!E14-obliczenia!$D$20</f>
        <v>224.83144693228201</v>
      </c>
      <c r="J14" s="30">
        <f>'harmonogram spłat'!E14-obliczenia!$D$21</f>
        <v>299.77526257637601</v>
      </c>
    </row>
    <row r="15" spans="2:13" ht="15">
      <c r="B15" s="26">
        <v>12</v>
      </c>
      <c r="C15" s="29">
        <f>PPMT('harmonogram spłat'!$M$2,B15,obliczenia!$C$7,-obliczenia!$C$13)</f>
        <v>262.91189978640779</v>
      </c>
      <c r="D15" s="29">
        <f>IPMT('harmonogram spłat'!$M$2,B15,obliczenia!$C$7,-obliczenia!$C$13)</f>
        <v>1235.9644130954728</v>
      </c>
      <c r="E15" s="30">
        <f t="shared" si="0"/>
        <v>1498.8763128818805</v>
      </c>
      <c r="G15" s="30">
        <f>'harmonogram spłat'!E15-('harmonogram spłat'!C15+'harmonogram spłat'!D15*0.5)</f>
        <v>617.98220654773627</v>
      </c>
      <c r="H15" s="30">
        <f>'harmonogram spłat'!E15-obliczenia!$D$19</f>
        <v>149.88763128818778</v>
      </c>
      <c r="I15" s="30">
        <f>'harmonogram spłat'!E15-obliczenia!$D$20</f>
        <v>224.83144693228178</v>
      </c>
      <c r="J15" s="30">
        <f>'harmonogram spłat'!E15-obliczenia!$D$21</f>
        <v>299.77526257637578</v>
      </c>
    </row>
    <row r="16" spans="2:13" ht="15">
      <c r="B16" s="26">
        <v>13</v>
      </c>
      <c r="C16" s="29">
        <f>PPMT('harmonogram spłat'!$M$2,B16,obliczenia!$C$7,-obliczenia!$C$13)</f>
        <v>264.22645928533984</v>
      </c>
      <c r="D16" s="29">
        <f>IPMT('harmonogram spłat'!$M$2,B16,obliczenia!$C$7,-obliczenia!$C$13)</f>
        <v>1234.6498535965409</v>
      </c>
      <c r="E16" s="30">
        <f t="shared" si="0"/>
        <v>1498.8763128818807</v>
      </c>
      <c r="G16" s="30">
        <f>'harmonogram spłat'!E16-('harmonogram spłat'!C16+'harmonogram spłat'!D16*0.5)</f>
        <v>617.32492679827044</v>
      </c>
      <c r="H16" s="30">
        <f>'harmonogram spłat'!E16-obliczenia!$D$19</f>
        <v>149.887631288188</v>
      </c>
      <c r="I16" s="30">
        <f>'harmonogram spłat'!E16-obliczenia!$D$20</f>
        <v>224.83144693228201</v>
      </c>
      <c r="J16" s="30">
        <f>'harmonogram spłat'!E16-obliczenia!$D$21</f>
        <v>299.77526257637601</v>
      </c>
    </row>
    <row r="17" spans="2:10" ht="15">
      <c r="B17" s="26">
        <v>14</v>
      </c>
      <c r="C17" s="29">
        <f>PPMT('harmonogram spłat'!$M$2,B17,obliczenia!$C$7,-obliczenia!$C$13)</f>
        <v>265.54759158176648</v>
      </c>
      <c r="D17" s="29">
        <f>IPMT('harmonogram spłat'!$M$2,B17,obliczenia!$C$7,-obliczenia!$C$13)</f>
        <v>1233.3287213001142</v>
      </c>
      <c r="E17" s="30">
        <f t="shared" si="0"/>
        <v>1498.8763128818807</v>
      </c>
      <c r="G17" s="30">
        <f>'harmonogram spłat'!E17-('harmonogram spłat'!C17+'harmonogram spłat'!D17*0.5)</f>
        <v>616.66436065005712</v>
      </c>
      <c r="H17" s="30">
        <f>'harmonogram spłat'!E17-obliczenia!$D$19</f>
        <v>149.887631288188</v>
      </c>
      <c r="I17" s="30">
        <f>'harmonogram spłat'!E17-obliczenia!$D$20</f>
        <v>224.83144693228201</v>
      </c>
      <c r="J17" s="30">
        <f>'harmonogram spłat'!E17-obliczenia!$D$21</f>
        <v>299.77526257637601</v>
      </c>
    </row>
    <row r="18" spans="2:10" ht="15">
      <c r="B18" s="26">
        <v>15</v>
      </c>
      <c r="C18" s="29">
        <f>PPMT('harmonogram spłat'!$M$2,B18,obliczenia!$C$7,-obliczenia!$C$13)</f>
        <v>266.87532953967536</v>
      </c>
      <c r="D18" s="29">
        <f>IPMT('harmonogram spłat'!$M$2,B18,obliczenia!$C$7,-obliczenia!$C$13)</f>
        <v>1232.0009833422052</v>
      </c>
      <c r="E18" s="30">
        <f t="shared" si="0"/>
        <v>1498.8763128818805</v>
      </c>
      <c r="G18" s="30">
        <f>'harmonogram spłat'!E18-('harmonogram spłat'!C18+'harmonogram spłat'!D18*0.5)</f>
        <v>616.00049167110251</v>
      </c>
      <c r="H18" s="30">
        <f>'harmonogram spłat'!E18-obliczenia!$D$19</f>
        <v>149.88763128818778</v>
      </c>
      <c r="I18" s="30">
        <f>'harmonogram spłat'!E18-obliczenia!$D$20</f>
        <v>224.83144693228178</v>
      </c>
      <c r="J18" s="30">
        <f>'harmonogram spłat'!E18-obliczenia!$D$21</f>
        <v>299.77526257637578</v>
      </c>
    </row>
    <row r="19" spans="2:10" ht="15">
      <c r="B19" s="26">
        <v>16</v>
      </c>
      <c r="C19" s="29">
        <f>PPMT('harmonogram spłat'!$M$2,B19,obliczenia!$C$7,-obliczenia!$C$13)</f>
        <v>268.20970618737368</v>
      </c>
      <c r="D19" s="29">
        <f>IPMT('harmonogram spłat'!$M$2,B19,obliczenia!$C$7,-obliczenia!$C$13)</f>
        <v>1230.666606694507</v>
      </c>
      <c r="E19" s="30">
        <f t="shared" si="0"/>
        <v>1498.8763128818807</v>
      </c>
      <c r="G19" s="30">
        <f>'harmonogram spłat'!E19-('harmonogram spłat'!C19+'harmonogram spłat'!D19*0.5)</f>
        <v>615.3333033472536</v>
      </c>
      <c r="H19" s="30">
        <f>'harmonogram spłat'!E19-obliczenia!$D$19</f>
        <v>149.887631288188</v>
      </c>
      <c r="I19" s="30">
        <f>'harmonogram spłat'!E19-obliczenia!$D$20</f>
        <v>224.83144693228201</v>
      </c>
      <c r="J19" s="30">
        <f>'harmonogram spłat'!E19-obliczenia!$D$21</f>
        <v>299.77526257637601</v>
      </c>
    </row>
    <row r="20" spans="2:10" ht="15">
      <c r="B20" s="26">
        <v>17</v>
      </c>
      <c r="C20" s="29">
        <f>PPMT('harmonogram spłat'!$M$2,B20,obliczenia!$C$7,-obliczenia!$C$13)</f>
        <v>269.5507547183106</v>
      </c>
      <c r="D20" s="29">
        <f>IPMT('harmonogram spłat'!$M$2,B20,obliczenia!$C$7,-obliczenia!$C$13)</f>
        <v>1229.3255581635701</v>
      </c>
      <c r="E20" s="30">
        <f t="shared" si="0"/>
        <v>1498.8763128818807</v>
      </c>
      <c r="G20" s="30">
        <f>'harmonogram spłat'!E20-('harmonogram spłat'!C20+'harmonogram spłat'!D20*0.5)</f>
        <v>614.66277908178506</v>
      </c>
      <c r="H20" s="30">
        <f>'harmonogram spłat'!E20-obliczenia!$D$19</f>
        <v>149.887631288188</v>
      </c>
      <c r="I20" s="30">
        <f>'harmonogram spłat'!E20-obliczenia!$D$20</f>
        <v>224.83144693228201</v>
      </c>
      <c r="J20" s="30">
        <f>'harmonogram spłat'!E20-obliczenia!$D$21</f>
        <v>299.77526257637601</v>
      </c>
    </row>
    <row r="21" spans="2:10" ht="15">
      <c r="B21" s="26">
        <v>18</v>
      </c>
      <c r="C21" s="29">
        <f>PPMT('harmonogram spłat'!$M$2,B21,obliczenia!$C$7,-obliczenia!$C$13)</f>
        <v>270.89850849190213</v>
      </c>
      <c r="D21" s="29">
        <f>IPMT('harmonogram spłat'!$M$2,B21,obliczenia!$C$7,-obliczenia!$C$13)</f>
        <v>1227.9778043899785</v>
      </c>
      <c r="E21" s="30">
        <f t="shared" si="0"/>
        <v>1498.8763128818805</v>
      </c>
      <c r="G21" s="30">
        <f>'harmonogram spłat'!E21-('harmonogram spłat'!C21+'harmonogram spłat'!D21*0.5)</f>
        <v>613.98890219498912</v>
      </c>
      <c r="H21" s="30">
        <f>'harmonogram spłat'!E21-obliczenia!$D$19</f>
        <v>149.88763128818778</v>
      </c>
      <c r="I21" s="30">
        <f>'harmonogram spłat'!E21-obliczenia!$D$20</f>
        <v>224.83144693228178</v>
      </c>
      <c r="J21" s="30">
        <f>'harmonogram spłat'!E21-obliczenia!$D$21</f>
        <v>299.77526257637578</v>
      </c>
    </row>
    <row r="22" spans="2:10" ht="15">
      <c r="B22" s="26">
        <v>19</v>
      </c>
      <c r="C22" s="29">
        <f>PPMT('harmonogram spłat'!$M$2,B22,obliczenia!$C$7,-obliczenia!$C$13)</f>
        <v>272.25300103436172</v>
      </c>
      <c r="D22" s="29">
        <f>IPMT('harmonogram spłat'!$M$2,B22,obliczenia!$C$7,-obliczenia!$C$13)</f>
        <v>1226.6233118475191</v>
      </c>
      <c r="E22" s="30">
        <f t="shared" si="0"/>
        <v>1498.8763128818807</v>
      </c>
      <c r="G22" s="30">
        <f>'harmonogram spłat'!E22-('harmonogram spłat'!C22+'harmonogram spłat'!D22*0.5)</f>
        <v>613.31165592375942</v>
      </c>
      <c r="H22" s="30">
        <f>'harmonogram spłat'!E22-obliczenia!$D$19</f>
        <v>149.887631288188</v>
      </c>
      <c r="I22" s="30">
        <f>'harmonogram spłat'!E22-obliczenia!$D$20</f>
        <v>224.83144693228201</v>
      </c>
      <c r="J22" s="30">
        <f>'harmonogram spłat'!E22-obliczenia!$D$21</f>
        <v>299.77526257637601</v>
      </c>
    </row>
    <row r="23" spans="2:10" ht="15">
      <c r="B23" s="26">
        <v>20</v>
      </c>
      <c r="C23" s="29">
        <f>PPMT('harmonogram spłat'!$M$2,B23,obliczenia!$C$7,-obliczenia!$C$13)</f>
        <v>273.61426603953345</v>
      </c>
      <c r="D23" s="29">
        <f>IPMT('harmonogram spłat'!$M$2,B23,obliczenia!$C$7,-obliczenia!$C$13)</f>
        <v>1225.2620468423472</v>
      </c>
      <c r="E23" s="30">
        <f t="shared" si="0"/>
        <v>1498.8763128818807</v>
      </c>
      <c r="G23" s="30">
        <f>'harmonogram spłat'!E23-('harmonogram spłat'!C23+'harmonogram spłat'!D23*0.5)</f>
        <v>612.63102342117372</v>
      </c>
      <c r="H23" s="30">
        <f>'harmonogram spłat'!E23-obliczenia!$D$19</f>
        <v>149.887631288188</v>
      </c>
      <c r="I23" s="30">
        <f>'harmonogram spłat'!E23-obliczenia!$D$20</f>
        <v>224.83144693228201</v>
      </c>
      <c r="J23" s="30">
        <f>'harmonogram spłat'!E23-obliczenia!$D$21</f>
        <v>299.77526257637601</v>
      </c>
    </row>
    <row r="24" spans="2:10" ht="15">
      <c r="B24" s="26">
        <v>21</v>
      </c>
      <c r="C24" s="29">
        <f>PPMT('harmonogram spłat'!$M$2,B24,obliczenia!$C$7,-obliczenia!$C$13)</f>
        <v>274.98233736973117</v>
      </c>
      <c r="D24" s="29">
        <f>IPMT('harmonogram spłat'!$M$2,B24,obliczenia!$C$7,-obliczenia!$C$13)</f>
        <v>1223.8939755121496</v>
      </c>
      <c r="E24" s="30">
        <f t="shared" si="0"/>
        <v>1498.8763128818807</v>
      </c>
      <c r="G24" s="30">
        <f>'harmonogram spłat'!E24-('harmonogram spłat'!C24+'harmonogram spłat'!D24*0.5)</f>
        <v>611.9469877560748</v>
      </c>
      <c r="H24" s="30">
        <f>'harmonogram spłat'!E24-obliczenia!$D$19</f>
        <v>149.887631288188</v>
      </c>
      <c r="I24" s="30">
        <f>'harmonogram spłat'!E24-obliczenia!$D$20</f>
        <v>224.83144693228201</v>
      </c>
      <c r="J24" s="30">
        <f>'harmonogram spłat'!E24-obliczenia!$D$21</f>
        <v>299.77526257637601</v>
      </c>
    </row>
    <row r="25" spans="2:10" ht="15">
      <c r="B25" s="26">
        <v>22</v>
      </c>
      <c r="C25" s="29">
        <f>PPMT('harmonogram spłat'!$M$2,B25,obliczenia!$C$7,-obliczenia!$C$13)</f>
        <v>276.3572490565798</v>
      </c>
      <c r="D25" s="29">
        <f>IPMT('harmonogram spłat'!$M$2,B25,obliczenia!$C$7,-obliczenia!$C$13)</f>
        <v>1222.5190638253009</v>
      </c>
      <c r="E25" s="30">
        <f t="shared" si="0"/>
        <v>1498.8763128818807</v>
      </c>
      <c r="G25" s="30">
        <f>'harmonogram spłat'!E25-('harmonogram spłat'!C25+'harmonogram spłat'!D25*0.5)</f>
        <v>611.25953191265046</v>
      </c>
      <c r="H25" s="30">
        <f>'harmonogram spłat'!E25-obliczenia!$D$19</f>
        <v>149.887631288188</v>
      </c>
      <c r="I25" s="30">
        <f>'harmonogram spłat'!E25-obliczenia!$D$20</f>
        <v>224.83144693228201</v>
      </c>
      <c r="J25" s="30">
        <f>'harmonogram spłat'!E25-obliczenia!$D$21</f>
        <v>299.77526257637601</v>
      </c>
    </row>
    <row r="26" spans="2:10" ht="15">
      <c r="B26" s="26">
        <v>23</v>
      </c>
      <c r="C26" s="29">
        <f>PPMT('harmonogram spłat'!$M$2,B26,obliczenia!$C$7,-obliczenia!$C$13)</f>
        <v>277.73903530186277</v>
      </c>
      <c r="D26" s="29">
        <f>IPMT('harmonogram spłat'!$M$2,B26,obliczenia!$C$7,-obliczenia!$C$13)</f>
        <v>1221.1372775800182</v>
      </c>
      <c r="E26" s="30">
        <f t="shared" si="0"/>
        <v>1498.8763128818809</v>
      </c>
      <c r="G26" s="30">
        <f>'harmonogram spłat'!E26-('harmonogram spłat'!C26+'harmonogram spłat'!D26*0.5)</f>
        <v>610.56863879000912</v>
      </c>
      <c r="H26" s="30">
        <f>'harmonogram spłat'!E26-obliczenia!$D$19</f>
        <v>149.88763128818823</v>
      </c>
      <c r="I26" s="30">
        <f>'harmonogram spłat'!E26-obliczenia!$D$20</f>
        <v>224.83144693228223</v>
      </c>
      <c r="J26" s="30">
        <f>'harmonogram spłat'!E26-obliczenia!$D$21</f>
        <v>299.77526257637624</v>
      </c>
    </row>
    <row r="27" spans="2:10" ht="15">
      <c r="B27" s="26">
        <v>24</v>
      </c>
      <c r="C27" s="29">
        <f>PPMT('harmonogram spłat'!$M$2,B27,obliczenia!$C$7,-obliczenia!$C$13)</f>
        <v>279.12773047837203</v>
      </c>
      <c r="D27" s="29">
        <f>IPMT('harmonogram spłat'!$M$2,B27,obliczenia!$C$7,-obliczenia!$C$13)</f>
        <v>1219.7485824035089</v>
      </c>
      <c r="E27" s="30">
        <f t="shared" si="0"/>
        <v>1498.8763128818809</v>
      </c>
      <c r="G27" s="30">
        <f>'harmonogram spłat'!E27-('harmonogram spłat'!C27+'harmonogram spłat'!D27*0.5)</f>
        <v>609.87429120175443</v>
      </c>
      <c r="H27" s="30">
        <f>'harmonogram spłat'!E27-obliczenia!$D$19</f>
        <v>149.88763128818823</v>
      </c>
      <c r="I27" s="30">
        <f>'harmonogram spłat'!E27-obliczenia!$D$20</f>
        <v>224.83144693228223</v>
      </c>
      <c r="J27" s="30">
        <f>'harmonogram spłat'!E27-obliczenia!$D$21</f>
        <v>299.77526257637624</v>
      </c>
    </row>
    <row r="28" spans="2:10" ht="15">
      <c r="B28" s="26">
        <v>25</v>
      </c>
      <c r="C28" s="29">
        <f>PPMT('harmonogram spłat'!$M$2,B28,obliczenia!$C$7,-obliczenia!$C$13)</f>
        <v>280.52336913076385</v>
      </c>
      <c r="D28" s="29">
        <f>IPMT('harmonogram spłat'!$M$2,B28,obliczenia!$C$7,-obliczenia!$C$13)</f>
        <v>1218.3529437511168</v>
      </c>
      <c r="E28" s="30">
        <f t="shared" si="0"/>
        <v>1498.8763128818805</v>
      </c>
      <c r="G28" s="30">
        <f>'harmonogram spłat'!E28-('harmonogram spłat'!C28+'harmonogram spłat'!D28*0.5)</f>
        <v>609.17647187555826</v>
      </c>
      <c r="H28" s="30">
        <f>'harmonogram spłat'!E28-obliczenia!$D$19</f>
        <v>149.88763128818778</v>
      </c>
      <c r="I28" s="30">
        <f>'harmonogram spłat'!E28-obliczenia!$D$20</f>
        <v>224.83144693228178</v>
      </c>
      <c r="J28" s="30">
        <f>'harmonogram spłat'!E28-obliczenia!$D$21</f>
        <v>299.77526257637578</v>
      </c>
    </row>
    <row r="29" spans="2:10" ht="15">
      <c r="B29" s="26">
        <v>26</v>
      </c>
      <c r="C29" s="29">
        <f>PPMT('harmonogram spłat'!$M$2,B29,obliczenia!$C$7,-obliczenia!$C$13)</f>
        <v>281.92598597641773</v>
      </c>
      <c r="D29" s="29">
        <f>IPMT('harmonogram spłat'!$M$2,B29,obliczenia!$C$7,-obliczenia!$C$13)</f>
        <v>1216.950326905463</v>
      </c>
      <c r="E29" s="30">
        <f t="shared" si="0"/>
        <v>1498.8763128818807</v>
      </c>
      <c r="G29" s="30">
        <f>'harmonogram spłat'!E29-('harmonogram spłat'!C29+'harmonogram spłat'!D29*0.5)</f>
        <v>608.47516345273152</v>
      </c>
      <c r="H29" s="30">
        <f>'harmonogram spłat'!E29-obliczenia!$D$19</f>
        <v>149.887631288188</v>
      </c>
      <c r="I29" s="30">
        <f>'harmonogram spłat'!E29-obliczenia!$D$20</f>
        <v>224.83144693228201</v>
      </c>
      <c r="J29" s="30">
        <f>'harmonogram spłat'!E29-obliczenia!$D$21</f>
        <v>299.77526257637601</v>
      </c>
    </row>
    <row r="30" spans="2:10" ht="15">
      <c r="B30" s="26">
        <v>27</v>
      </c>
      <c r="C30" s="29">
        <f>PPMT('harmonogram spłat'!$M$2,B30,obliczenia!$C$7,-obliczenia!$C$13)</f>
        <v>283.33561590629978</v>
      </c>
      <c r="D30" s="29">
        <f>IPMT('harmonogram spłat'!$M$2,B30,obliczenia!$C$7,-obliczenia!$C$13)</f>
        <v>1215.5406969755809</v>
      </c>
      <c r="E30" s="30">
        <f t="shared" si="0"/>
        <v>1498.8763128818807</v>
      </c>
      <c r="G30" s="30">
        <f>'harmonogram spłat'!E30-('harmonogram spłat'!C30+'harmonogram spłat'!D30*0.5)</f>
        <v>607.77034848779044</v>
      </c>
      <c r="H30" s="30">
        <f>'harmonogram spłat'!E30-obliczenia!$D$19</f>
        <v>149.887631288188</v>
      </c>
      <c r="I30" s="30">
        <f>'harmonogram spłat'!E30-obliczenia!$D$20</f>
        <v>224.83144693228201</v>
      </c>
      <c r="J30" s="30">
        <f>'harmonogram spłat'!E30-obliczenia!$D$21</f>
        <v>299.77526257637601</v>
      </c>
    </row>
    <row r="31" spans="2:10" ht="15">
      <c r="B31" s="26">
        <v>28</v>
      </c>
      <c r="C31" s="29">
        <f>PPMT('harmonogram spłat'!$M$2,B31,obliczenia!$C$7,-obliczenia!$C$13)</f>
        <v>284.75229398583127</v>
      </c>
      <c r="D31" s="29">
        <f>IPMT('harmonogram spłat'!$M$2,B31,obliczenia!$C$7,-obliczenia!$C$13)</f>
        <v>1214.1240188960494</v>
      </c>
      <c r="E31" s="30">
        <f t="shared" si="0"/>
        <v>1498.8763128818807</v>
      </c>
      <c r="G31" s="30">
        <f>'harmonogram spłat'!E31-('harmonogram spłat'!C31+'harmonogram spłat'!D31*0.5)</f>
        <v>607.06200944802481</v>
      </c>
      <c r="H31" s="30">
        <f>'harmonogram spłat'!E31-obliczenia!$D$19</f>
        <v>149.887631288188</v>
      </c>
      <c r="I31" s="30">
        <f>'harmonogram spłat'!E31-obliczenia!$D$20</f>
        <v>224.83144693228201</v>
      </c>
      <c r="J31" s="30">
        <f>'harmonogram spłat'!E31-obliczenia!$D$21</f>
        <v>299.77526257637601</v>
      </c>
    </row>
    <row r="32" spans="2:10" ht="15">
      <c r="B32" s="26">
        <v>29</v>
      </c>
      <c r="C32" s="29">
        <f>PPMT('harmonogram spłat'!$M$2,B32,obliczenia!$C$7,-obliczenia!$C$13)</f>
        <v>286.17605545576043</v>
      </c>
      <c r="D32" s="29">
        <f>IPMT('harmonogram spłat'!$M$2,B32,obliczenia!$C$7,-obliczenia!$C$13)</f>
        <v>1212.7002574261203</v>
      </c>
      <c r="E32" s="30">
        <f t="shared" si="0"/>
        <v>1498.8763128818807</v>
      </c>
      <c r="G32" s="30">
        <f>'harmonogram spłat'!E32-('harmonogram spłat'!C32+'harmonogram spłat'!D32*0.5)</f>
        <v>606.35012871306014</v>
      </c>
      <c r="H32" s="30">
        <f>'harmonogram spłat'!E32-obliczenia!$D$19</f>
        <v>149.887631288188</v>
      </c>
      <c r="I32" s="30">
        <f>'harmonogram spłat'!E32-obliczenia!$D$20</f>
        <v>224.83144693228201</v>
      </c>
      <c r="J32" s="30">
        <f>'harmonogram spłat'!E32-obliczenia!$D$21</f>
        <v>299.77526257637601</v>
      </c>
    </row>
    <row r="33" spans="2:10" ht="15">
      <c r="B33" s="26">
        <v>30</v>
      </c>
      <c r="C33" s="29">
        <f>PPMT('harmonogram spłat'!$M$2,B33,obliczenia!$C$7,-obliczenia!$C$13)</f>
        <v>287.60693573303928</v>
      </c>
      <c r="D33" s="29">
        <f>IPMT('harmonogram spłat'!$M$2,B33,obliczenia!$C$7,-obliczenia!$C$13)</f>
        <v>1211.2693771488414</v>
      </c>
      <c r="E33" s="30">
        <f t="shared" si="0"/>
        <v>1498.8763128818807</v>
      </c>
      <c r="G33" s="30">
        <f>'harmonogram spłat'!E33-('harmonogram spłat'!C33+'harmonogram spłat'!D33*0.5)</f>
        <v>605.63468857442081</v>
      </c>
      <c r="H33" s="30">
        <f>'harmonogram spłat'!E33-obliczenia!$D$19</f>
        <v>149.887631288188</v>
      </c>
      <c r="I33" s="30">
        <f>'harmonogram spłat'!E33-obliczenia!$D$20</f>
        <v>224.83144693228201</v>
      </c>
      <c r="J33" s="30">
        <f>'harmonogram spłat'!E33-obliczenia!$D$21</f>
        <v>299.77526257637601</v>
      </c>
    </row>
    <row r="34" spans="2:10" ht="15">
      <c r="B34" s="26">
        <v>31</v>
      </c>
      <c r="C34" s="29">
        <f>PPMT('harmonogram spłat'!$M$2,B34,obliczenia!$C$7,-obliczenia!$C$13)</f>
        <v>289.04497041170447</v>
      </c>
      <c r="D34" s="29">
        <f>IPMT('harmonogram spłat'!$M$2,B34,obliczenia!$C$7,-obliczenia!$C$13)</f>
        <v>1209.8313424701764</v>
      </c>
      <c r="E34" s="30">
        <f t="shared" si="0"/>
        <v>1498.8763128818809</v>
      </c>
      <c r="G34" s="30">
        <f>'harmonogram spłat'!E34-('harmonogram spłat'!C34+'harmonogram spłat'!D34*0.5)</f>
        <v>604.91567123508821</v>
      </c>
      <c r="H34" s="30">
        <f>'harmonogram spłat'!E34-obliczenia!$D$19</f>
        <v>149.88763128818823</v>
      </c>
      <c r="I34" s="30">
        <f>'harmonogram spłat'!E34-obliczenia!$D$20</f>
        <v>224.83144693228223</v>
      </c>
      <c r="J34" s="30">
        <f>'harmonogram spłat'!E34-obliczenia!$D$21</f>
        <v>299.77526257637624</v>
      </c>
    </row>
    <row r="35" spans="2:10" ht="15">
      <c r="B35" s="26">
        <v>32</v>
      </c>
      <c r="C35" s="29">
        <f>PPMT('harmonogram spłat'!$M$2,B35,obliczenia!$C$7,-obliczenia!$C$13)</f>
        <v>290.49019526376298</v>
      </c>
      <c r="D35" s="29">
        <f>IPMT('harmonogram spłat'!$M$2,B35,obliczenia!$C$7,-obliczenia!$C$13)</f>
        <v>1208.3861176181179</v>
      </c>
      <c r="E35" s="30">
        <f t="shared" si="0"/>
        <v>1498.8763128818809</v>
      </c>
      <c r="G35" s="30">
        <f>'harmonogram spłat'!E35-('harmonogram spłat'!C35+'harmonogram spłat'!D35*0.5)</f>
        <v>604.19305880905904</v>
      </c>
      <c r="H35" s="30">
        <f>'harmonogram spłat'!E35-obliczenia!$D$19</f>
        <v>149.88763128818823</v>
      </c>
      <c r="I35" s="30">
        <f>'harmonogram spłat'!E35-obliczenia!$D$20</f>
        <v>224.83144693228223</v>
      </c>
      <c r="J35" s="30">
        <f>'harmonogram spłat'!E35-obliczenia!$D$21</f>
        <v>299.77526257637624</v>
      </c>
    </row>
    <row r="36" spans="2:10" ht="15">
      <c r="B36" s="26">
        <v>33</v>
      </c>
      <c r="C36" s="29">
        <f>PPMT('harmonogram spłat'!$M$2,B36,obliczenia!$C$7,-obliczenia!$C$13)</f>
        <v>291.94264624008179</v>
      </c>
      <c r="D36" s="29">
        <f>IPMT('harmonogram spłat'!$M$2,B36,obliczenia!$C$7,-obliczenia!$C$13)</f>
        <v>1206.9336666417992</v>
      </c>
      <c r="E36" s="30">
        <f t="shared" si="0"/>
        <v>1498.8763128818809</v>
      </c>
      <c r="G36" s="30">
        <f>'harmonogram spłat'!E36-('harmonogram spłat'!C36+'harmonogram spłat'!D36*0.5)</f>
        <v>603.46683332089958</v>
      </c>
      <c r="H36" s="30">
        <f>'harmonogram spłat'!E36-obliczenia!$D$19</f>
        <v>149.88763128818823</v>
      </c>
      <c r="I36" s="30">
        <f>'harmonogram spłat'!E36-obliczenia!$D$20</f>
        <v>224.83144693228223</v>
      </c>
      <c r="J36" s="30">
        <f>'harmonogram spłat'!E36-obliczenia!$D$21</f>
        <v>299.77526257637624</v>
      </c>
    </row>
    <row r="37" spans="2:10" ht="15">
      <c r="B37" s="26">
        <v>34</v>
      </c>
      <c r="C37" s="29">
        <f>PPMT('harmonogram spłat'!$M$2,B37,obliczenia!$C$7,-obliczenia!$C$13)</f>
        <v>293.40235947128224</v>
      </c>
      <c r="D37" s="29">
        <f>IPMT('harmonogram spłat'!$M$2,B37,obliczenia!$C$7,-obliczenia!$C$13)</f>
        <v>1205.4739534105986</v>
      </c>
      <c r="E37" s="30">
        <f t="shared" si="0"/>
        <v>1498.8763128818809</v>
      </c>
      <c r="G37" s="30">
        <f>'harmonogram spłat'!E37-('harmonogram spłat'!C37+'harmonogram spłat'!D37*0.5)</f>
        <v>602.73697670529941</v>
      </c>
      <c r="H37" s="30">
        <f>'harmonogram spłat'!E37-obliczenia!$D$19</f>
        <v>149.88763128818823</v>
      </c>
      <c r="I37" s="30">
        <f>'harmonogram spłat'!E37-obliczenia!$D$20</f>
        <v>224.83144693228223</v>
      </c>
      <c r="J37" s="30">
        <f>'harmonogram spłat'!E37-obliczenia!$D$21</f>
        <v>299.77526257637624</v>
      </c>
    </row>
    <row r="38" spans="2:10" ht="15">
      <c r="B38" s="26">
        <v>35</v>
      </c>
      <c r="C38" s="29">
        <f>PPMT('harmonogram spłat'!$M$2,B38,obliczenia!$C$7,-obliczenia!$C$13)</f>
        <v>294.86937126863859</v>
      </c>
      <c r="D38" s="29">
        <f>IPMT('harmonogram spłat'!$M$2,B38,obliczenia!$C$7,-obliczenia!$C$13)</f>
        <v>1204.0069416132421</v>
      </c>
      <c r="E38" s="30">
        <f t="shared" si="0"/>
        <v>1498.8763128818807</v>
      </c>
      <c r="G38" s="30">
        <f>'harmonogram spłat'!E38-('harmonogram spłat'!C38+'harmonogram spłat'!D38*0.5)</f>
        <v>602.00347080662107</v>
      </c>
      <c r="H38" s="30">
        <f>'harmonogram spłat'!E38-obliczenia!$D$19</f>
        <v>149.887631288188</v>
      </c>
      <c r="I38" s="30">
        <f>'harmonogram spłat'!E38-obliczenia!$D$20</f>
        <v>224.83144693228201</v>
      </c>
      <c r="J38" s="30">
        <f>'harmonogram spłat'!E38-obliczenia!$D$21</f>
        <v>299.77526257637601</v>
      </c>
    </row>
    <row r="39" spans="2:10" ht="15">
      <c r="B39" s="26">
        <v>36</v>
      </c>
      <c r="C39" s="29">
        <f>PPMT('harmonogram spłat'!$M$2,B39,obliczenia!$C$7,-obliczenia!$C$13)</f>
        <v>296.34371812498182</v>
      </c>
      <c r="D39" s="29">
        <f>IPMT('harmonogram spłat'!$M$2,B39,obliczenia!$C$7,-obliczenia!$C$13)</f>
        <v>1202.532594756899</v>
      </c>
      <c r="E39" s="30">
        <f t="shared" si="0"/>
        <v>1498.8763128818809</v>
      </c>
      <c r="G39" s="30">
        <f>'harmonogram spłat'!E39-('harmonogram spłat'!C39+'harmonogram spłat'!D39*0.5)</f>
        <v>601.26629737844962</v>
      </c>
      <c r="H39" s="30">
        <f>'harmonogram spłat'!E39-obliczenia!$D$19</f>
        <v>149.88763128818823</v>
      </c>
      <c r="I39" s="30">
        <f>'harmonogram spłat'!E39-obliczenia!$D$20</f>
        <v>224.83144693228223</v>
      </c>
      <c r="J39" s="30">
        <f>'harmonogram spłat'!E39-obliczenia!$D$21</f>
        <v>299.77526257637624</v>
      </c>
    </row>
    <row r="40" spans="2:10" ht="15">
      <c r="B40" s="26">
        <v>37</v>
      </c>
      <c r="C40" s="29">
        <f>PPMT('harmonogram spłat'!$M$2,B40,obliczenia!$C$7,-obliczenia!$C$13)</f>
        <v>297.82543671560671</v>
      </c>
      <c r="D40" s="29">
        <f>IPMT('harmonogram spłat'!$M$2,B40,obliczenia!$C$7,-obliczenia!$C$13)</f>
        <v>1201.0508761662741</v>
      </c>
      <c r="E40" s="30">
        <f t="shared" si="0"/>
        <v>1498.8763128818807</v>
      </c>
      <c r="G40" s="30">
        <f>'harmonogram spłat'!E40-('harmonogram spłat'!C40+'harmonogram spłat'!D40*0.5)</f>
        <v>600.52543808313703</v>
      </c>
      <c r="H40" s="30">
        <f>'harmonogram spłat'!E40-obliczenia!$D$19</f>
        <v>149.887631288188</v>
      </c>
      <c r="I40" s="30">
        <f>'harmonogram spłat'!E40-obliczenia!$D$20</f>
        <v>224.83144693228201</v>
      </c>
      <c r="J40" s="30">
        <f>'harmonogram spłat'!E40-obliczenia!$D$21</f>
        <v>299.77526257637601</v>
      </c>
    </row>
    <row r="41" spans="2:10" ht="15">
      <c r="B41" s="26">
        <v>38</v>
      </c>
      <c r="C41" s="29">
        <f>PPMT('harmonogram spłat'!$M$2,B41,obliczenia!$C$7,-obliczenia!$C$13)</f>
        <v>299.31456389918469</v>
      </c>
      <c r="D41" s="29">
        <f>IPMT('harmonogram spłat'!$M$2,B41,obliczenia!$C$7,-obliczenia!$C$13)</f>
        <v>1199.5617489826961</v>
      </c>
      <c r="E41" s="30">
        <f t="shared" si="0"/>
        <v>1498.8763128818809</v>
      </c>
      <c r="G41" s="30">
        <f>'harmonogram spłat'!E41-('harmonogram spłat'!C41+'harmonogram spłat'!D41*0.5)</f>
        <v>599.78087449134819</v>
      </c>
      <c r="H41" s="30">
        <f>'harmonogram spłat'!E41-obliczenia!$D$19</f>
        <v>149.88763128818823</v>
      </c>
      <c r="I41" s="30">
        <f>'harmonogram spłat'!E41-obliczenia!$D$20</f>
        <v>224.83144693228223</v>
      </c>
      <c r="J41" s="30">
        <f>'harmonogram spłat'!E41-obliczenia!$D$21</f>
        <v>299.77526257637624</v>
      </c>
    </row>
    <row r="42" spans="2:10" ht="15">
      <c r="B42" s="26">
        <v>39</v>
      </c>
      <c r="C42" s="29">
        <f>PPMT('harmonogram spłat'!$M$2,B42,obliczenia!$C$7,-obliczenia!$C$13)</f>
        <v>300.8111367186807</v>
      </c>
      <c r="D42" s="29">
        <f>IPMT('harmonogram spłat'!$M$2,B42,obliczenia!$C$7,-obliczenia!$C$13)</f>
        <v>1198.0651761632</v>
      </c>
      <c r="E42" s="30">
        <f t="shared" si="0"/>
        <v>1498.8763128818807</v>
      </c>
      <c r="G42" s="30">
        <f>'harmonogram spłat'!E42-('harmonogram spłat'!C42+'harmonogram spłat'!D42*0.5)</f>
        <v>599.03258808160001</v>
      </c>
      <c r="H42" s="30">
        <f>'harmonogram spłat'!E42-obliczenia!$D$19</f>
        <v>149.887631288188</v>
      </c>
      <c r="I42" s="30">
        <f>'harmonogram spłat'!E42-obliczenia!$D$20</f>
        <v>224.83144693228201</v>
      </c>
      <c r="J42" s="30">
        <f>'harmonogram spłat'!E42-obliczenia!$D$21</f>
        <v>299.77526257637601</v>
      </c>
    </row>
    <row r="43" spans="2:10" ht="15">
      <c r="B43" s="26">
        <v>40</v>
      </c>
      <c r="C43" s="29">
        <f>PPMT('harmonogram spłat'!$M$2,B43,obliczenia!$C$7,-obliczenia!$C$13)</f>
        <v>302.31519240227402</v>
      </c>
      <c r="D43" s="29">
        <f>IPMT('harmonogram spłat'!$M$2,B43,obliczenia!$C$7,-obliczenia!$C$13)</f>
        <v>1196.5611204796069</v>
      </c>
      <c r="E43" s="30">
        <f t="shared" si="0"/>
        <v>1498.8763128818809</v>
      </c>
      <c r="G43" s="30">
        <f>'harmonogram spłat'!E43-('harmonogram spłat'!C43+'harmonogram spłat'!D43*0.5)</f>
        <v>598.28056023980344</v>
      </c>
      <c r="H43" s="30">
        <f>'harmonogram spłat'!E43-obliczenia!$D$19</f>
        <v>149.88763128818823</v>
      </c>
      <c r="I43" s="30">
        <f>'harmonogram spłat'!E43-obliczenia!$D$20</f>
        <v>224.83144693228223</v>
      </c>
      <c r="J43" s="30">
        <f>'harmonogram spłat'!E43-obliczenia!$D$21</f>
        <v>299.77526257637624</v>
      </c>
    </row>
    <row r="44" spans="2:10" ht="15">
      <c r="B44" s="26">
        <v>41</v>
      </c>
      <c r="C44" s="29">
        <f>PPMT('harmonogram spłat'!$M$2,B44,obliczenia!$C$7,-obliczenia!$C$13)</f>
        <v>303.82676836428544</v>
      </c>
      <c r="D44" s="29">
        <f>IPMT('harmonogram spłat'!$M$2,B44,obliczenia!$C$7,-obliczenia!$C$13)</f>
        <v>1195.0495445175955</v>
      </c>
      <c r="E44" s="30">
        <f t="shared" si="0"/>
        <v>1498.8763128818809</v>
      </c>
      <c r="G44" s="30">
        <f>'harmonogram spłat'!E44-('harmonogram spłat'!C44+'harmonogram spłat'!D44*0.5)</f>
        <v>597.52477225879784</v>
      </c>
      <c r="H44" s="30">
        <f>'harmonogram spłat'!E44-obliczenia!$D$19</f>
        <v>149.88763128818823</v>
      </c>
      <c r="I44" s="30">
        <f>'harmonogram spłat'!E44-obliczenia!$D$20</f>
        <v>224.83144693228223</v>
      </c>
      <c r="J44" s="30">
        <f>'harmonogram spłat'!E44-obliczenia!$D$21</f>
        <v>299.77526257637624</v>
      </c>
    </row>
    <row r="45" spans="2:10" ht="15">
      <c r="B45" s="26">
        <v>42</v>
      </c>
      <c r="C45" s="29">
        <f>PPMT('harmonogram spłat'!$M$2,B45,obliczenia!$C$7,-obliczenia!$C$13)</f>
        <v>305.34590220610687</v>
      </c>
      <c r="D45" s="29">
        <f>IPMT('harmonogram spłat'!$M$2,B45,obliczenia!$C$7,-obliczenia!$C$13)</f>
        <v>1193.530410675774</v>
      </c>
      <c r="E45" s="30">
        <f t="shared" si="0"/>
        <v>1498.8763128818809</v>
      </c>
      <c r="G45" s="30">
        <f>'harmonogram spłat'!E45-('harmonogram spłat'!C45+'harmonogram spłat'!D45*0.5)</f>
        <v>596.7652053378871</v>
      </c>
      <c r="H45" s="30">
        <f>'harmonogram spłat'!E45-obliczenia!$D$19</f>
        <v>149.88763128818823</v>
      </c>
      <c r="I45" s="30">
        <f>'harmonogram spłat'!E45-obliczenia!$D$20</f>
        <v>224.83144693228223</v>
      </c>
      <c r="J45" s="30">
        <f>'harmonogram spłat'!E45-obliczenia!$D$21</f>
        <v>299.77526257637624</v>
      </c>
    </row>
    <row r="46" spans="2:10" ht="15">
      <c r="B46" s="26">
        <v>43</v>
      </c>
      <c r="C46" s="29">
        <f>PPMT('harmonogram spłat'!$M$2,B46,obliczenia!$C$7,-obliczenia!$C$13)</f>
        <v>306.87263171713744</v>
      </c>
      <c r="D46" s="29">
        <f>IPMT('harmonogram spłat'!$M$2,B46,obliczenia!$C$7,-obliczenia!$C$13)</f>
        <v>1192.0036811647433</v>
      </c>
      <c r="E46" s="30">
        <f t="shared" si="0"/>
        <v>1498.8763128818807</v>
      </c>
      <c r="G46" s="30">
        <f>'harmonogram spłat'!E46-('harmonogram spłat'!C46+'harmonogram spłat'!D46*0.5)</f>
        <v>596.00184058237164</v>
      </c>
      <c r="H46" s="30">
        <f>'harmonogram spłat'!E46-obliczenia!$D$19</f>
        <v>149.887631288188</v>
      </c>
      <c r="I46" s="30">
        <f>'harmonogram spłat'!E46-obliczenia!$D$20</f>
        <v>224.83144693228201</v>
      </c>
      <c r="J46" s="30">
        <f>'harmonogram spłat'!E46-obliczenia!$D$21</f>
        <v>299.77526257637601</v>
      </c>
    </row>
    <row r="47" spans="2:10" ht="15">
      <c r="B47" s="26">
        <v>44</v>
      </c>
      <c r="C47" s="29">
        <f>PPMT('harmonogram spłat'!$M$2,B47,obliczenia!$C$7,-obliczenia!$C$13)</f>
        <v>308.40699487572311</v>
      </c>
      <c r="D47" s="29">
        <f>IPMT('harmonogram spłat'!$M$2,B47,obliczenia!$C$7,-obliczenia!$C$13)</f>
        <v>1190.4693180061577</v>
      </c>
      <c r="E47" s="30">
        <f t="shared" si="0"/>
        <v>1498.8763128818807</v>
      </c>
      <c r="G47" s="30">
        <f>'harmonogram spłat'!E47-('harmonogram spłat'!C47+'harmonogram spłat'!D47*0.5)</f>
        <v>595.23465900307883</v>
      </c>
      <c r="H47" s="30">
        <f>'harmonogram spłat'!E47-obliczenia!$D$19</f>
        <v>149.887631288188</v>
      </c>
      <c r="I47" s="30">
        <f>'harmonogram spłat'!E47-obliczenia!$D$20</f>
        <v>224.83144693228201</v>
      </c>
      <c r="J47" s="30">
        <f>'harmonogram spłat'!E47-obliczenia!$D$21</f>
        <v>299.77526257637601</v>
      </c>
    </row>
    <row r="48" spans="2:10" ht="15">
      <c r="B48" s="26">
        <v>45</v>
      </c>
      <c r="C48" s="29">
        <f>PPMT('harmonogram spłat'!$M$2,B48,obliczenia!$C$7,-obliczenia!$C$13)</f>
        <v>309.94902985010179</v>
      </c>
      <c r="D48" s="29">
        <f>IPMT('harmonogram spłat'!$M$2,B48,obliczenia!$C$7,-obliczenia!$C$13)</f>
        <v>1188.9272830317791</v>
      </c>
      <c r="E48" s="30">
        <f t="shared" si="0"/>
        <v>1498.8763128818809</v>
      </c>
      <c r="G48" s="30">
        <f>'harmonogram spłat'!E48-('harmonogram spłat'!C48+'harmonogram spłat'!D48*0.5)</f>
        <v>594.46364151588955</v>
      </c>
      <c r="H48" s="30">
        <f>'harmonogram spłat'!E48-obliczenia!$D$19</f>
        <v>149.88763128818823</v>
      </c>
      <c r="I48" s="30">
        <f>'harmonogram spłat'!E48-obliczenia!$D$20</f>
        <v>224.83144693228223</v>
      </c>
      <c r="J48" s="30">
        <f>'harmonogram spłat'!E48-obliczenia!$D$21</f>
        <v>299.77526257637624</v>
      </c>
    </row>
    <row r="49" spans="2:10" ht="15">
      <c r="B49" s="26">
        <v>46</v>
      </c>
      <c r="C49" s="29">
        <f>PPMT('harmonogram spłat'!$M$2,B49,obliczenia!$C$7,-obliczenia!$C$13)</f>
        <v>311.49877499935224</v>
      </c>
      <c r="D49" s="29">
        <f>IPMT('harmonogram spłat'!$M$2,B49,obliczenia!$C$7,-obliczenia!$C$13)</f>
        <v>1187.3775378825285</v>
      </c>
      <c r="E49" s="30">
        <f t="shared" si="0"/>
        <v>1498.8763128818807</v>
      </c>
      <c r="G49" s="30">
        <f>'harmonogram spłat'!E49-('harmonogram spłat'!C49+'harmonogram spłat'!D49*0.5)</f>
        <v>593.68876894126424</v>
      </c>
      <c r="H49" s="30">
        <f>'harmonogram spłat'!E49-obliczenia!$D$19</f>
        <v>149.887631288188</v>
      </c>
      <c r="I49" s="30">
        <f>'harmonogram spłat'!E49-obliczenia!$D$20</f>
        <v>224.83144693228201</v>
      </c>
      <c r="J49" s="30">
        <f>'harmonogram spłat'!E49-obliczenia!$D$21</f>
        <v>299.77526257637601</v>
      </c>
    </row>
    <row r="50" spans="2:10" ht="15">
      <c r="B50" s="26">
        <v>47</v>
      </c>
      <c r="C50" s="29">
        <f>PPMT('harmonogram spłat'!$M$2,B50,obliczenia!$C$7,-obliczenia!$C$13)</f>
        <v>313.05626887434897</v>
      </c>
      <c r="D50" s="29">
        <f>IPMT('harmonogram spłat'!$M$2,B50,obliczenia!$C$7,-obliczenia!$C$13)</f>
        <v>1185.8200440075318</v>
      </c>
      <c r="E50" s="30">
        <f t="shared" si="0"/>
        <v>1498.8763128818807</v>
      </c>
      <c r="G50" s="30">
        <f>'harmonogram spłat'!E50-('harmonogram spłat'!C50+'harmonogram spłat'!D50*0.5)</f>
        <v>592.91002200376579</v>
      </c>
      <c r="H50" s="30">
        <f>'harmonogram spłat'!E50-obliczenia!$D$19</f>
        <v>149.887631288188</v>
      </c>
      <c r="I50" s="30">
        <f>'harmonogram spłat'!E50-obliczenia!$D$20</f>
        <v>224.83144693228201</v>
      </c>
      <c r="J50" s="30">
        <f>'harmonogram spłat'!E50-obliczenia!$D$21</f>
        <v>299.77526257637601</v>
      </c>
    </row>
    <row r="51" spans="2:10" ht="15">
      <c r="B51" s="26">
        <v>48</v>
      </c>
      <c r="C51" s="29">
        <f>PPMT('harmonogram spłat'!$M$2,B51,obliczenia!$C$7,-obliczenia!$C$13)</f>
        <v>314.62155021872076</v>
      </c>
      <c r="D51" s="29">
        <f>IPMT('harmonogram spłat'!$M$2,B51,obliczenia!$C$7,-obliczenia!$C$13)</f>
        <v>1184.2547626631601</v>
      </c>
      <c r="E51" s="30">
        <f t="shared" si="0"/>
        <v>1498.8763128818809</v>
      </c>
      <c r="G51" s="30">
        <f>'harmonogram spłat'!E51-('harmonogram spłat'!C51+'harmonogram spłat'!D51*0.5)</f>
        <v>592.12738133158018</v>
      </c>
      <c r="H51" s="30">
        <f>'harmonogram spłat'!E51-obliczenia!$D$19</f>
        <v>149.88763128818823</v>
      </c>
      <c r="I51" s="30">
        <f>'harmonogram spłat'!E51-obliczenia!$D$20</f>
        <v>224.83144693228223</v>
      </c>
      <c r="J51" s="30">
        <f>'harmonogram spłat'!E51-obliczenia!$D$21</f>
        <v>299.77526257637624</v>
      </c>
    </row>
    <row r="52" spans="2:10" ht="15">
      <c r="B52" s="26">
        <v>49</v>
      </c>
      <c r="C52" s="29">
        <f>PPMT('harmonogram spłat'!$M$2,B52,obliczenia!$C$7,-obliczenia!$C$13)</f>
        <v>316.19465796981427</v>
      </c>
      <c r="D52" s="29">
        <f>IPMT('harmonogram spłat'!$M$2,B52,obliczenia!$C$7,-obliczenia!$C$13)</f>
        <v>1182.6816549120665</v>
      </c>
      <c r="E52" s="30">
        <f t="shared" si="0"/>
        <v>1498.8763128818807</v>
      </c>
      <c r="G52" s="30">
        <f>'harmonogram spłat'!E52-('harmonogram spłat'!C52+'harmonogram spłat'!D52*0.5)</f>
        <v>591.34082745603314</v>
      </c>
      <c r="H52" s="30">
        <f>'harmonogram spłat'!E52-obliczenia!$D$19</f>
        <v>149.887631288188</v>
      </c>
      <c r="I52" s="30">
        <f>'harmonogram spłat'!E52-obliczenia!$D$20</f>
        <v>224.83144693228201</v>
      </c>
      <c r="J52" s="30">
        <f>'harmonogram spłat'!E52-obliczenia!$D$21</f>
        <v>299.77526257637601</v>
      </c>
    </row>
    <row r="53" spans="2:10" ht="15">
      <c r="B53" s="26">
        <v>50</v>
      </c>
      <c r="C53" s="29">
        <f>PPMT('harmonogram spłat'!$M$2,B53,obliczenia!$C$7,-obliczenia!$C$13)</f>
        <v>317.77563125966338</v>
      </c>
      <c r="D53" s="29">
        <f>IPMT('harmonogram spłat'!$M$2,B53,obliczenia!$C$7,-obliczenia!$C$13)</f>
        <v>1181.1006816222173</v>
      </c>
      <c r="E53" s="30">
        <f t="shared" si="0"/>
        <v>1498.8763128818807</v>
      </c>
      <c r="G53" s="30">
        <f>'harmonogram spłat'!E53-('harmonogram spłat'!C53+'harmonogram spłat'!D53*0.5)</f>
        <v>590.55034081110875</v>
      </c>
      <c r="H53" s="30">
        <f>'harmonogram spłat'!E53-obliczenia!$D$19</f>
        <v>149.887631288188</v>
      </c>
      <c r="I53" s="30">
        <f>'harmonogram spłat'!E53-obliczenia!$D$20</f>
        <v>224.83144693228201</v>
      </c>
      <c r="J53" s="30">
        <f>'harmonogram spłat'!E53-obliczenia!$D$21</f>
        <v>299.77526257637601</v>
      </c>
    </row>
    <row r="54" spans="2:10" ht="15">
      <c r="B54" s="26">
        <v>51</v>
      </c>
      <c r="C54" s="29">
        <f>PPMT('harmonogram spłat'!$M$2,B54,obliczenia!$C$7,-obliczenia!$C$13)</f>
        <v>319.36450941596172</v>
      </c>
      <c r="D54" s="29">
        <f>IPMT('harmonogram spłat'!$M$2,B54,obliczenia!$C$7,-obliczenia!$C$13)</f>
        <v>1179.511803465919</v>
      </c>
      <c r="E54" s="30">
        <f t="shared" si="0"/>
        <v>1498.8763128818807</v>
      </c>
      <c r="G54" s="30">
        <f>'harmonogram spłat'!E54-('harmonogram spłat'!C54+'harmonogram spłat'!D54*0.5)</f>
        <v>589.7559017329595</v>
      </c>
      <c r="H54" s="30">
        <f>'harmonogram spłat'!E54-obliczenia!$D$19</f>
        <v>149.887631288188</v>
      </c>
      <c r="I54" s="30">
        <f>'harmonogram spłat'!E54-obliczenia!$D$20</f>
        <v>224.83144693228201</v>
      </c>
      <c r="J54" s="30">
        <f>'harmonogram spłat'!E54-obliczenia!$D$21</f>
        <v>299.77526257637601</v>
      </c>
    </row>
    <row r="55" spans="2:10" ht="15">
      <c r="B55" s="26">
        <v>52</v>
      </c>
      <c r="C55" s="29">
        <f>PPMT('harmonogram spłat'!$M$2,B55,obliczenia!$C$7,-obliczenia!$C$13)</f>
        <v>320.96133196304157</v>
      </c>
      <c r="D55" s="29">
        <f>IPMT('harmonogram spłat'!$M$2,B55,obliczenia!$C$7,-obliczenia!$C$13)</f>
        <v>1177.9149809188391</v>
      </c>
      <c r="E55" s="30">
        <f t="shared" si="0"/>
        <v>1498.8763128818807</v>
      </c>
      <c r="G55" s="30">
        <f>'harmonogram spłat'!E55-('harmonogram spłat'!C55+'harmonogram spłat'!D55*0.5)</f>
        <v>588.95749045941966</v>
      </c>
      <c r="H55" s="30">
        <f>'harmonogram spłat'!E55-obliczenia!$D$19</f>
        <v>149.887631288188</v>
      </c>
      <c r="I55" s="30">
        <f>'harmonogram spłat'!E55-obliczenia!$D$20</f>
        <v>224.83144693228201</v>
      </c>
      <c r="J55" s="30">
        <f>'harmonogram spłat'!E55-obliczenia!$D$21</f>
        <v>299.77526257637601</v>
      </c>
    </row>
    <row r="56" spans="2:10" ht="15">
      <c r="B56" s="26">
        <v>53</v>
      </c>
      <c r="C56" s="29">
        <f>PPMT('harmonogram spłat'!$M$2,B56,obliczenia!$C$7,-obliczenia!$C$13)</f>
        <v>322.56613862285673</v>
      </c>
      <c r="D56" s="29">
        <f>IPMT('harmonogram spłat'!$M$2,B56,obliczenia!$C$7,-obliczenia!$C$13)</f>
        <v>1176.3101742590241</v>
      </c>
      <c r="E56" s="30">
        <f t="shared" si="0"/>
        <v>1498.8763128818807</v>
      </c>
      <c r="G56" s="30">
        <f>'harmonogram spłat'!E56-('harmonogram spłat'!C56+'harmonogram spłat'!D56*0.5)</f>
        <v>588.15508712951191</v>
      </c>
      <c r="H56" s="30">
        <f>'harmonogram spłat'!E56-obliczenia!$D$19</f>
        <v>149.887631288188</v>
      </c>
      <c r="I56" s="30">
        <f>'harmonogram spłat'!E56-obliczenia!$D$20</f>
        <v>224.83144693228201</v>
      </c>
      <c r="J56" s="30">
        <f>'harmonogram spłat'!E56-obliczenia!$D$21</f>
        <v>299.77526257637601</v>
      </c>
    </row>
    <row r="57" spans="2:10" ht="15">
      <c r="B57" s="26">
        <v>54</v>
      </c>
      <c r="C57" s="29">
        <f>PPMT('harmonogram spłat'!$M$2,B57,obliczenia!$C$7,-obliczenia!$C$13)</f>
        <v>324.17896931597107</v>
      </c>
      <c r="D57" s="29">
        <f>IPMT('harmonogram spłat'!$M$2,B57,obliczenia!$C$7,-obliczenia!$C$13)</f>
        <v>1174.6973435659097</v>
      </c>
      <c r="E57" s="30">
        <f t="shared" si="0"/>
        <v>1498.8763128818807</v>
      </c>
      <c r="G57" s="30">
        <f>'harmonogram spłat'!E57-('harmonogram spłat'!C57+'harmonogram spłat'!D57*0.5)</f>
        <v>587.34867178295485</v>
      </c>
      <c r="H57" s="30">
        <f>'harmonogram spłat'!E57-obliczenia!$D$19</f>
        <v>149.887631288188</v>
      </c>
      <c r="I57" s="30">
        <f>'harmonogram spłat'!E57-obliczenia!$D$20</f>
        <v>224.83144693228201</v>
      </c>
      <c r="J57" s="30">
        <f>'harmonogram spłat'!E57-obliczenia!$D$21</f>
        <v>299.77526257637601</v>
      </c>
    </row>
    <row r="58" spans="2:10" ht="15">
      <c r="B58" s="26">
        <v>55</v>
      </c>
      <c r="C58" s="29">
        <f>PPMT('harmonogram spłat'!$M$2,B58,obliczenia!$C$7,-obliczenia!$C$13)</f>
        <v>325.79986416255088</v>
      </c>
      <c r="D58" s="29">
        <f>IPMT('harmonogram spłat'!$M$2,B58,obliczenia!$C$7,-obliczenia!$C$13)</f>
        <v>1173.0764487193298</v>
      </c>
      <c r="E58" s="30">
        <f t="shared" si="0"/>
        <v>1498.8763128818807</v>
      </c>
      <c r="G58" s="30">
        <f>'harmonogram spłat'!E58-('harmonogram spłat'!C58+'harmonogram spłat'!D58*0.5)</f>
        <v>586.53822435966492</v>
      </c>
      <c r="H58" s="30">
        <f>'harmonogram spłat'!E58-obliczenia!$D$19</f>
        <v>149.887631288188</v>
      </c>
      <c r="I58" s="30">
        <f>'harmonogram spłat'!E58-obliczenia!$D$20</f>
        <v>224.83144693228201</v>
      </c>
      <c r="J58" s="30">
        <f>'harmonogram spłat'!E58-obliczenia!$D$21</f>
        <v>299.77526257637601</v>
      </c>
    </row>
    <row r="59" spans="2:10" ht="15">
      <c r="B59" s="26">
        <v>56</v>
      </c>
      <c r="C59" s="29">
        <f>PPMT('harmonogram spłat'!$M$2,B59,obliczenia!$C$7,-obliczenia!$C$13)</f>
        <v>327.42886348336367</v>
      </c>
      <c r="D59" s="29">
        <f>IPMT('harmonogram spłat'!$M$2,B59,obliczenia!$C$7,-obliczenia!$C$13)</f>
        <v>1171.4474493985172</v>
      </c>
      <c r="E59" s="30">
        <f t="shared" si="0"/>
        <v>1498.8763128818809</v>
      </c>
      <c r="G59" s="30">
        <f>'harmonogram spłat'!E59-('harmonogram spłat'!C59+'harmonogram spłat'!D59*0.5)</f>
        <v>585.7237246992587</v>
      </c>
      <c r="H59" s="30">
        <f>'harmonogram spłat'!E59-obliczenia!$D$19</f>
        <v>149.88763128818823</v>
      </c>
      <c r="I59" s="30">
        <f>'harmonogram spłat'!E59-obliczenia!$D$20</f>
        <v>224.83144693228223</v>
      </c>
      <c r="J59" s="30">
        <f>'harmonogram spłat'!E59-obliczenia!$D$21</f>
        <v>299.77526257637624</v>
      </c>
    </row>
    <row r="60" spans="2:10" ht="15">
      <c r="B60" s="26">
        <v>57</v>
      </c>
      <c r="C60" s="29">
        <f>PPMT('harmonogram spłat'!$M$2,B60,obliczenia!$C$7,-obliczenia!$C$13)</f>
        <v>329.06600780078043</v>
      </c>
      <c r="D60" s="29">
        <f>IPMT('harmonogram spłat'!$M$2,B60,obliczenia!$C$7,-obliczenia!$C$13)</f>
        <v>1169.8103050811003</v>
      </c>
      <c r="E60" s="30">
        <f t="shared" si="0"/>
        <v>1498.8763128818807</v>
      </c>
      <c r="G60" s="30">
        <f>'harmonogram spłat'!E60-('harmonogram spłat'!C60+'harmonogram spłat'!D60*0.5)</f>
        <v>584.90515254055015</v>
      </c>
      <c r="H60" s="30">
        <f>'harmonogram spłat'!E60-obliczenia!$D$19</f>
        <v>149.887631288188</v>
      </c>
      <c r="I60" s="30">
        <f>'harmonogram spłat'!E60-obliczenia!$D$20</f>
        <v>224.83144693228201</v>
      </c>
      <c r="J60" s="30">
        <f>'harmonogram spłat'!E60-obliczenia!$D$21</f>
        <v>299.77526257637601</v>
      </c>
    </row>
    <row r="61" spans="2:10" ht="15">
      <c r="B61" s="26">
        <v>58</v>
      </c>
      <c r="C61" s="29">
        <f>PPMT('harmonogram spłat'!$M$2,B61,obliczenia!$C$7,-obliczenia!$C$13)</f>
        <v>330.71133783978439</v>
      </c>
      <c r="D61" s="29">
        <f>IPMT('harmonogram spłat'!$M$2,B61,obliczenia!$C$7,-obliczenia!$C$13)</f>
        <v>1168.1649750420963</v>
      </c>
      <c r="E61" s="30">
        <f t="shared" si="0"/>
        <v>1498.8763128818807</v>
      </c>
      <c r="G61" s="30">
        <f>'harmonogram spłat'!E61-('harmonogram spłat'!C61+'harmonogram spłat'!D61*0.5)</f>
        <v>584.08248752104817</v>
      </c>
      <c r="H61" s="30">
        <f>'harmonogram spłat'!E61-obliczenia!$D$19</f>
        <v>149.887631288188</v>
      </c>
      <c r="I61" s="30">
        <f>'harmonogram spłat'!E61-obliczenia!$D$20</f>
        <v>224.83144693228201</v>
      </c>
      <c r="J61" s="30">
        <f>'harmonogram spłat'!E61-obliczenia!$D$21</f>
        <v>299.77526257637601</v>
      </c>
    </row>
    <row r="62" spans="2:10" ht="15">
      <c r="B62" s="26">
        <v>59</v>
      </c>
      <c r="C62" s="29">
        <f>PPMT('harmonogram spłat'!$M$2,B62,obliczenia!$C$7,-obliczenia!$C$13)</f>
        <v>332.36489452898326</v>
      </c>
      <c r="D62" s="29">
        <f>IPMT('harmonogram spłat'!$M$2,B62,obliczenia!$C$7,-obliczenia!$C$13)</f>
        <v>1166.5114183528974</v>
      </c>
      <c r="E62" s="30">
        <f t="shared" si="0"/>
        <v>1498.8763128818807</v>
      </c>
      <c r="G62" s="30">
        <f>'harmonogram spłat'!E62-('harmonogram spłat'!C62+'harmonogram spłat'!D62*0.5)</f>
        <v>583.25570917644882</v>
      </c>
      <c r="H62" s="30">
        <f>'harmonogram spłat'!E62-obliczenia!$D$19</f>
        <v>149.887631288188</v>
      </c>
      <c r="I62" s="30">
        <f>'harmonogram spłat'!E62-obliczenia!$D$20</f>
        <v>224.83144693228201</v>
      </c>
      <c r="J62" s="30">
        <f>'harmonogram spłat'!E62-obliczenia!$D$21</f>
        <v>299.77526257637601</v>
      </c>
    </row>
    <row r="63" spans="2:10" ht="15">
      <c r="B63" s="26">
        <v>60</v>
      </c>
      <c r="C63" s="29">
        <f>PPMT('harmonogram spłat'!$M$2,B63,obliczenia!$C$7,-obliczenia!$C$13)</f>
        <v>334.02671900162818</v>
      </c>
      <c r="D63" s="29">
        <f>IPMT('harmonogram spłat'!$M$2,B63,obliczenia!$C$7,-obliczenia!$C$13)</f>
        <v>1164.8495938802525</v>
      </c>
      <c r="E63" s="30">
        <f t="shared" si="0"/>
        <v>1498.8763128818807</v>
      </c>
      <c r="G63" s="30">
        <f>'harmonogram spłat'!E63-('harmonogram spłat'!C63+'harmonogram spłat'!D63*0.5)</f>
        <v>582.42479694012627</v>
      </c>
      <c r="H63" s="30">
        <f>'harmonogram spłat'!E63-obliczenia!$D$19</f>
        <v>149.887631288188</v>
      </c>
      <c r="I63" s="30">
        <f>'harmonogram spłat'!E63-obliczenia!$D$20</f>
        <v>224.83144693228201</v>
      </c>
      <c r="J63" s="30">
        <f>'harmonogram spłat'!E63-obliczenia!$D$21</f>
        <v>299.77526257637601</v>
      </c>
    </row>
    <row r="64" spans="2:10" ht="15">
      <c r="B64" s="26">
        <v>61</v>
      </c>
      <c r="C64" s="29">
        <f>PPMT('harmonogram spłat'!$M$2,B64,obliczenia!$C$7,-obliczenia!$C$13)</f>
        <v>335.69685259663629</v>
      </c>
      <c r="D64" s="29">
        <f>IPMT('harmonogram spłat'!$M$2,B64,obliczenia!$C$7,-obliczenia!$C$13)</f>
        <v>1163.1794602852442</v>
      </c>
      <c r="E64" s="30">
        <f t="shared" si="0"/>
        <v>1498.8763128818805</v>
      </c>
      <c r="G64" s="30">
        <f>'harmonogram spłat'!E64-('harmonogram spłat'!C64+'harmonogram spłat'!D64*0.5)</f>
        <v>581.5897301426221</v>
      </c>
      <c r="H64" s="30">
        <f>'harmonogram spłat'!E64-obliczenia!$D$19</f>
        <v>149.88763128818778</v>
      </c>
      <c r="I64" s="30">
        <f>'harmonogram spłat'!E64-obliczenia!$D$20</f>
        <v>224.83144693228178</v>
      </c>
      <c r="J64" s="30">
        <f>'harmonogram spłat'!E64-obliczenia!$D$21</f>
        <v>299.77526257637578</v>
      </c>
    </row>
    <row r="65" spans="2:10" ht="15">
      <c r="B65" s="26">
        <v>62</v>
      </c>
      <c r="C65" s="29">
        <f>PPMT('harmonogram spłat'!$M$2,B65,obliczenia!$C$7,-obliczenia!$C$13)</f>
        <v>337.37533685961949</v>
      </c>
      <c r="D65" s="29">
        <f>IPMT('harmonogram spłat'!$M$2,B65,obliczenia!$C$7,-obliczenia!$C$13)</f>
        <v>1161.5009760222613</v>
      </c>
      <c r="E65" s="30">
        <f t="shared" si="0"/>
        <v>1498.8763128818807</v>
      </c>
      <c r="G65" s="30">
        <f>'harmonogram spłat'!E65-('harmonogram spłat'!C65+'harmonogram spłat'!D65*0.5)</f>
        <v>580.75048801113053</v>
      </c>
      <c r="H65" s="30">
        <f>'harmonogram spłat'!E65-obliczenia!$D$19</f>
        <v>149.887631288188</v>
      </c>
      <c r="I65" s="30">
        <f>'harmonogram spłat'!E65-obliczenia!$D$20</f>
        <v>224.83144693228201</v>
      </c>
      <c r="J65" s="30">
        <f>'harmonogram spłat'!E65-obliczenia!$D$21</f>
        <v>299.77526257637601</v>
      </c>
    </row>
    <row r="66" spans="2:10" ht="15">
      <c r="B66" s="26">
        <v>63</v>
      </c>
      <c r="C66" s="29">
        <f>PPMT('harmonogram spłat'!$M$2,B66,obliczenia!$C$7,-obliczenia!$C$13)</f>
        <v>339.06221354391761</v>
      </c>
      <c r="D66" s="29">
        <f>IPMT('harmonogram spłat'!$M$2,B66,obliczenia!$C$7,-obliczenia!$C$13)</f>
        <v>1159.8140993379632</v>
      </c>
      <c r="E66" s="30">
        <f t="shared" si="0"/>
        <v>1498.8763128818807</v>
      </c>
      <c r="G66" s="30">
        <f>'harmonogram spłat'!E66-('harmonogram spłat'!C66+'harmonogram spłat'!D66*0.5)</f>
        <v>579.90704966898147</v>
      </c>
      <c r="H66" s="30">
        <f>'harmonogram spłat'!E66-obliczenia!$D$19</f>
        <v>149.887631288188</v>
      </c>
      <c r="I66" s="30">
        <f>'harmonogram spłat'!E66-obliczenia!$D$20</f>
        <v>224.83144693228201</v>
      </c>
      <c r="J66" s="30">
        <f>'harmonogram spłat'!E66-obliczenia!$D$21</f>
        <v>299.77526257637601</v>
      </c>
    </row>
    <row r="67" spans="2:10" ht="15">
      <c r="B67" s="26">
        <v>64</v>
      </c>
      <c r="C67" s="29">
        <f>PPMT('harmonogram spłat'!$M$2,B67,obliczenia!$C$7,-obliczenia!$C$13)</f>
        <v>340.75752461163722</v>
      </c>
      <c r="D67" s="29">
        <f>IPMT('harmonogram spłat'!$M$2,B67,obliczenia!$C$7,-obliczenia!$C$13)</f>
        <v>1158.1187882702436</v>
      </c>
      <c r="E67" s="30">
        <f t="shared" si="0"/>
        <v>1498.8763128818809</v>
      </c>
      <c r="G67" s="30">
        <f>'harmonogram spłat'!E67-('harmonogram spłat'!C67+'harmonogram spłat'!D67*0.5)</f>
        <v>579.05939413512192</v>
      </c>
      <c r="H67" s="30">
        <f>'harmonogram spłat'!E67-obliczenia!$D$19</f>
        <v>149.88763128818823</v>
      </c>
      <c r="I67" s="30">
        <f>'harmonogram spłat'!E67-obliczenia!$D$20</f>
        <v>224.83144693228223</v>
      </c>
      <c r="J67" s="30">
        <f>'harmonogram spłat'!E67-obliczenia!$D$21</f>
        <v>299.77526257637624</v>
      </c>
    </row>
    <row r="68" spans="2:10" ht="15">
      <c r="B68" s="26">
        <v>65</v>
      </c>
      <c r="C68" s="29">
        <f>PPMT('harmonogram spłat'!$M$2,B68,obliczenia!$C$7,-obliczenia!$C$13)</f>
        <v>342.46131223469541</v>
      </c>
      <c r="D68" s="29">
        <f>IPMT('harmonogram spłat'!$M$2,B68,obliczenia!$C$7,-obliczenia!$C$13)</f>
        <v>1156.4150006471853</v>
      </c>
      <c r="E68" s="30">
        <f t="shared" ref="E68:E131" si="1">SUM(C68:D68)</f>
        <v>1498.8763128818807</v>
      </c>
      <c r="G68" s="30">
        <f>'harmonogram spłat'!E68-('harmonogram spłat'!C68+'harmonogram spłat'!D68*0.5)</f>
        <v>578.20750032359274</v>
      </c>
      <c r="H68" s="30">
        <f>'harmonogram spłat'!E68-obliczenia!$D$19</f>
        <v>149.887631288188</v>
      </c>
      <c r="I68" s="30">
        <f>'harmonogram spłat'!E68-obliczenia!$D$20</f>
        <v>224.83144693228201</v>
      </c>
      <c r="J68" s="30">
        <f>'harmonogram spłat'!E68-obliczenia!$D$21</f>
        <v>299.77526257637601</v>
      </c>
    </row>
    <row r="69" spans="2:10" ht="15">
      <c r="B69" s="26">
        <v>66</v>
      </c>
      <c r="C69" s="29">
        <f>PPMT('harmonogram spłat'!$M$2,B69,obliczenia!$C$7,-obliczenia!$C$13)</f>
        <v>344.17361879586883</v>
      </c>
      <c r="D69" s="29">
        <f>IPMT('harmonogram spłat'!$M$2,B69,obliczenia!$C$7,-obliczenia!$C$13)</f>
        <v>1154.7026940860119</v>
      </c>
      <c r="E69" s="30">
        <f t="shared" si="1"/>
        <v>1498.8763128818807</v>
      </c>
      <c r="G69" s="30">
        <f>'harmonogram spłat'!E69-('harmonogram spłat'!C69+'harmonogram spłat'!D69*0.5)</f>
        <v>577.35134704300594</v>
      </c>
      <c r="H69" s="30">
        <f>'harmonogram spłat'!E69-obliczenia!$D$19</f>
        <v>149.887631288188</v>
      </c>
      <c r="I69" s="30">
        <f>'harmonogram spłat'!E69-obliczenia!$D$20</f>
        <v>224.83144693228201</v>
      </c>
      <c r="J69" s="30">
        <f>'harmonogram spłat'!E69-obliczenia!$D$21</f>
        <v>299.77526257637601</v>
      </c>
    </row>
    <row r="70" spans="2:10" ht="15">
      <c r="B70" s="26">
        <v>67</v>
      </c>
      <c r="C70" s="29">
        <f>PPMT('harmonogram spłat'!$M$2,B70,obliczenia!$C$7,-obliczenia!$C$13)</f>
        <v>345.89448688984822</v>
      </c>
      <c r="D70" s="29">
        <f>IPMT('harmonogram spłat'!$M$2,B70,obliczenia!$C$7,-obliczenia!$C$13)</f>
        <v>1152.9818259920326</v>
      </c>
      <c r="E70" s="30">
        <f t="shared" si="1"/>
        <v>1498.8763128818807</v>
      </c>
      <c r="G70" s="30">
        <f>'harmonogram spłat'!E70-('harmonogram spłat'!C70+'harmonogram spłat'!D70*0.5)</f>
        <v>576.49091299601628</v>
      </c>
      <c r="H70" s="30">
        <f>'harmonogram spłat'!E70-obliczenia!$D$19</f>
        <v>149.887631288188</v>
      </c>
      <c r="I70" s="30">
        <f>'harmonogram spłat'!E70-obliczenia!$D$20</f>
        <v>224.83144693228201</v>
      </c>
      <c r="J70" s="30">
        <f>'harmonogram spłat'!E70-obliczenia!$D$21</f>
        <v>299.77526257637601</v>
      </c>
    </row>
    <row r="71" spans="2:10" ht="15">
      <c r="B71" s="26">
        <v>68</v>
      </c>
      <c r="C71" s="29">
        <f>PPMT('harmonogram spłat'!$M$2,B71,obliczenia!$C$7,-obliczenia!$C$13)</f>
        <v>347.62395932429746</v>
      </c>
      <c r="D71" s="29">
        <f>IPMT('harmonogram spłat'!$M$2,B71,obliczenia!$C$7,-obliczenia!$C$13)</f>
        <v>1151.2523535575833</v>
      </c>
      <c r="E71" s="30">
        <f t="shared" si="1"/>
        <v>1498.8763128818807</v>
      </c>
      <c r="G71" s="30">
        <f>'harmonogram spłat'!E71-('harmonogram spłat'!C71+'harmonogram spłat'!D71*0.5)</f>
        <v>575.62617677879166</v>
      </c>
      <c r="H71" s="30">
        <f>'harmonogram spłat'!E71-obliczenia!$D$19</f>
        <v>149.887631288188</v>
      </c>
      <c r="I71" s="30">
        <f>'harmonogram spłat'!E71-obliczenia!$D$20</f>
        <v>224.83144693228201</v>
      </c>
      <c r="J71" s="30">
        <f>'harmonogram spłat'!E71-obliczenia!$D$21</f>
        <v>299.77526257637601</v>
      </c>
    </row>
    <row r="72" spans="2:10" ht="15">
      <c r="B72" s="26">
        <v>69</v>
      </c>
      <c r="C72" s="29">
        <f>PPMT('harmonogram spłat'!$M$2,B72,obliczenia!$C$7,-obliczenia!$C$13)</f>
        <v>349.36207912091896</v>
      </c>
      <c r="D72" s="29">
        <f>IPMT('harmonogram spłat'!$M$2,B72,obliczenia!$C$7,-obliczenia!$C$13)</f>
        <v>1149.5142337609618</v>
      </c>
      <c r="E72" s="30">
        <f t="shared" si="1"/>
        <v>1498.8763128818807</v>
      </c>
      <c r="G72" s="30">
        <f>'harmonogram spłat'!E72-('harmonogram spłat'!C72+'harmonogram spłat'!D72*0.5)</f>
        <v>574.75711688048091</v>
      </c>
      <c r="H72" s="30">
        <f>'harmonogram spłat'!E72-obliczenia!$D$19</f>
        <v>149.887631288188</v>
      </c>
      <c r="I72" s="30">
        <f>'harmonogram spłat'!E72-obliczenia!$D$20</f>
        <v>224.83144693228201</v>
      </c>
      <c r="J72" s="30">
        <f>'harmonogram spłat'!E72-obliczenia!$D$21</f>
        <v>299.77526257637601</v>
      </c>
    </row>
    <row r="73" spans="2:10" ht="15">
      <c r="B73" s="26">
        <v>70</v>
      </c>
      <c r="C73" s="29">
        <f>PPMT('harmonogram spłat'!$M$2,B73,obliczenia!$C$7,-obliczenia!$C$13)</f>
        <v>351.10888951652356</v>
      </c>
      <c r="D73" s="29">
        <f>IPMT('harmonogram spłat'!$M$2,B73,obliczenia!$C$7,-obliczenia!$C$13)</f>
        <v>1147.7674233653572</v>
      </c>
      <c r="E73" s="30">
        <f t="shared" si="1"/>
        <v>1498.8763128818807</v>
      </c>
      <c r="G73" s="30">
        <f>'harmonogram spłat'!E73-('harmonogram spłat'!C73+'harmonogram spłat'!D73*0.5)</f>
        <v>573.88371168267849</v>
      </c>
      <c r="H73" s="30">
        <f>'harmonogram spłat'!E73-obliczenia!$D$19</f>
        <v>149.887631288188</v>
      </c>
      <c r="I73" s="30">
        <f>'harmonogram spłat'!E73-obliczenia!$D$20</f>
        <v>224.83144693228201</v>
      </c>
      <c r="J73" s="30">
        <f>'harmonogram spłat'!E73-obliczenia!$D$21</f>
        <v>299.77526257637601</v>
      </c>
    </row>
    <row r="74" spans="2:10" ht="15">
      <c r="B74" s="26">
        <v>71</v>
      </c>
      <c r="C74" s="29">
        <f>PPMT('harmonogram spłat'!$M$2,B74,obliczenia!$C$7,-obliczenia!$C$13)</f>
        <v>352.86443396410613</v>
      </c>
      <c r="D74" s="29">
        <f>IPMT('harmonogram spłat'!$M$2,B74,obliczenia!$C$7,-obliczenia!$C$13)</f>
        <v>1146.0118789177748</v>
      </c>
      <c r="E74" s="30">
        <f t="shared" si="1"/>
        <v>1498.8763128818809</v>
      </c>
      <c r="G74" s="30">
        <f>'harmonogram spłat'!E74-('harmonogram spłat'!C74+'harmonogram spłat'!D74*0.5)</f>
        <v>573.0059394588875</v>
      </c>
      <c r="H74" s="30">
        <f>'harmonogram spłat'!E74-obliczenia!$D$19</f>
        <v>149.88763128818823</v>
      </c>
      <c r="I74" s="30">
        <f>'harmonogram spłat'!E74-obliczenia!$D$20</f>
        <v>224.83144693228223</v>
      </c>
      <c r="J74" s="30">
        <f>'harmonogram spłat'!E74-obliczenia!$D$21</f>
        <v>299.77526257637624</v>
      </c>
    </row>
    <row r="75" spans="2:10" ht="15">
      <c r="B75" s="26">
        <v>72</v>
      </c>
      <c r="C75" s="29">
        <f>PPMT('harmonogram spłat'!$M$2,B75,obliczenia!$C$7,-obliczenia!$C$13)</f>
        <v>354.62875613392669</v>
      </c>
      <c r="D75" s="29">
        <f>IPMT('harmonogram spłat'!$M$2,B75,obliczenia!$C$7,-obliczenia!$C$13)</f>
        <v>1144.2475567479539</v>
      </c>
      <c r="E75" s="30">
        <f t="shared" si="1"/>
        <v>1498.8763128818805</v>
      </c>
      <c r="G75" s="30">
        <f>'harmonogram spłat'!E75-('harmonogram spłat'!C75+'harmonogram spłat'!D75*0.5)</f>
        <v>572.12377837397685</v>
      </c>
      <c r="H75" s="30">
        <f>'harmonogram spłat'!E75-obliczenia!$D$19</f>
        <v>149.88763128818778</v>
      </c>
      <c r="I75" s="30">
        <f>'harmonogram spłat'!E75-obliczenia!$D$20</f>
        <v>224.83144693228178</v>
      </c>
      <c r="J75" s="30">
        <f>'harmonogram spłat'!E75-obliczenia!$D$21</f>
        <v>299.77526257637578</v>
      </c>
    </row>
    <row r="76" spans="2:10" ht="15">
      <c r="B76" s="26">
        <v>73</v>
      </c>
      <c r="C76" s="29">
        <f>PPMT('harmonogram spłat'!$M$2,B76,obliczenia!$C$7,-obliczenia!$C$13)</f>
        <v>356.4018999145963</v>
      </c>
      <c r="D76" s="29">
        <f>IPMT('harmonogram spłat'!$M$2,B76,obliczenia!$C$7,-obliczenia!$C$13)</f>
        <v>1142.4744129672845</v>
      </c>
      <c r="E76" s="30">
        <f t="shared" si="1"/>
        <v>1498.8763128818807</v>
      </c>
      <c r="G76" s="30">
        <f>'harmonogram spłat'!E76-('harmonogram spłat'!C76+'harmonogram spłat'!D76*0.5)</f>
        <v>571.23720648364224</v>
      </c>
      <c r="H76" s="30">
        <f>'harmonogram spłat'!E76-obliczenia!$D$19</f>
        <v>149.887631288188</v>
      </c>
      <c r="I76" s="30">
        <f>'harmonogram spłat'!E76-obliczenia!$D$20</f>
        <v>224.83144693228201</v>
      </c>
      <c r="J76" s="30">
        <f>'harmonogram spłat'!E76-obliczenia!$D$21</f>
        <v>299.77526257637601</v>
      </c>
    </row>
    <row r="77" spans="2:10" ht="15">
      <c r="B77" s="26">
        <v>74</v>
      </c>
      <c r="C77" s="29">
        <f>PPMT('harmonogram spłat'!$M$2,B77,obliczenia!$C$7,-obliczenia!$C$13)</f>
        <v>358.18390941416931</v>
      </c>
      <c r="D77" s="29">
        <f>IPMT('harmonogram spłat'!$M$2,B77,obliczenia!$C$7,-obliczenia!$C$13)</f>
        <v>1140.6924034677115</v>
      </c>
      <c r="E77" s="30">
        <f t="shared" si="1"/>
        <v>1498.8763128818809</v>
      </c>
      <c r="G77" s="30">
        <f>'harmonogram spłat'!E77-('harmonogram spłat'!C77+'harmonogram spłat'!D77*0.5)</f>
        <v>570.34620173385588</v>
      </c>
      <c r="H77" s="30">
        <f>'harmonogram spłat'!E77-obliczenia!$D$19</f>
        <v>149.88763128818823</v>
      </c>
      <c r="I77" s="30">
        <f>'harmonogram spłat'!E77-obliczenia!$D$20</f>
        <v>224.83144693228223</v>
      </c>
      <c r="J77" s="30">
        <f>'harmonogram spłat'!E77-obliczenia!$D$21</f>
        <v>299.77526257637624</v>
      </c>
    </row>
    <row r="78" spans="2:10" ht="15">
      <c r="B78" s="26">
        <v>75</v>
      </c>
      <c r="C78" s="29">
        <f>PPMT('harmonogram spłat'!$M$2,B78,obliczenia!$C$7,-obliczenia!$C$13)</f>
        <v>359.97482896124012</v>
      </c>
      <c r="D78" s="29">
        <f>IPMT('harmonogram spłat'!$M$2,B78,obliczenia!$C$7,-obliczenia!$C$13)</f>
        <v>1138.9014839206407</v>
      </c>
      <c r="E78" s="30">
        <f t="shared" si="1"/>
        <v>1498.8763128818807</v>
      </c>
      <c r="G78" s="30">
        <f>'harmonogram spłat'!E78-('harmonogram spłat'!C78+'harmonogram spłat'!D78*0.5)</f>
        <v>569.45074196032033</v>
      </c>
      <c r="H78" s="30">
        <f>'harmonogram spłat'!E78-obliczenia!$D$19</f>
        <v>149.887631288188</v>
      </c>
      <c r="I78" s="30">
        <f>'harmonogram spłat'!E78-obliczenia!$D$20</f>
        <v>224.83144693228201</v>
      </c>
      <c r="J78" s="30">
        <f>'harmonogram spłat'!E78-obliczenia!$D$21</f>
        <v>299.77526257637601</v>
      </c>
    </row>
    <row r="79" spans="2:10" ht="15">
      <c r="B79" s="26">
        <v>76</v>
      </c>
      <c r="C79" s="29">
        <f>PPMT('harmonogram spłat'!$M$2,B79,obliczenia!$C$7,-obliczenia!$C$13)</f>
        <v>361.77470310604639</v>
      </c>
      <c r="D79" s="29">
        <f>IPMT('harmonogram spłat'!$M$2,B79,obliczenia!$C$7,-obliczenia!$C$13)</f>
        <v>1137.1016097758345</v>
      </c>
      <c r="E79" s="30">
        <f t="shared" si="1"/>
        <v>1498.8763128818809</v>
      </c>
      <c r="G79" s="30">
        <f>'harmonogram spłat'!E79-('harmonogram spłat'!C79+'harmonogram spłat'!D79*0.5)</f>
        <v>568.55080488791737</v>
      </c>
      <c r="H79" s="30">
        <f>'harmonogram spłat'!E79-obliczenia!$D$19</f>
        <v>149.88763128818823</v>
      </c>
      <c r="I79" s="30">
        <f>'harmonogram spłat'!E79-obliczenia!$D$20</f>
        <v>224.83144693228223</v>
      </c>
      <c r="J79" s="30">
        <f>'harmonogram spłat'!E79-obliczenia!$D$21</f>
        <v>299.77526257637624</v>
      </c>
    </row>
    <row r="80" spans="2:10" ht="15">
      <c r="B80" s="26">
        <v>77</v>
      </c>
      <c r="C80" s="29">
        <f>PPMT('harmonogram spłat'!$M$2,B80,obliczenia!$C$7,-obliczenia!$C$13)</f>
        <v>363.58357662157653</v>
      </c>
      <c r="D80" s="29">
        <f>IPMT('harmonogram spłat'!$M$2,B80,obliczenia!$C$7,-obliczenia!$C$13)</f>
        <v>1135.2927362603043</v>
      </c>
      <c r="E80" s="30">
        <f t="shared" si="1"/>
        <v>1498.8763128818809</v>
      </c>
      <c r="G80" s="30">
        <f>'harmonogram spłat'!E80-('harmonogram spłat'!C80+'harmonogram spłat'!D80*0.5)</f>
        <v>567.64636813015227</v>
      </c>
      <c r="H80" s="30">
        <f>'harmonogram spłat'!E80-obliczenia!$D$19</f>
        <v>149.88763128818823</v>
      </c>
      <c r="I80" s="30">
        <f>'harmonogram spłat'!E80-obliczenia!$D$20</f>
        <v>224.83144693228223</v>
      </c>
      <c r="J80" s="30">
        <f>'harmonogram spłat'!E80-obliczenia!$D$21</f>
        <v>299.77526257637624</v>
      </c>
    </row>
    <row r="81" spans="2:10" ht="15">
      <c r="B81" s="26">
        <v>78</v>
      </c>
      <c r="C81" s="29">
        <f>PPMT('harmonogram spłat'!$M$2,B81,obliczenia!$C$7,-obliczenia!$C$13)</f>
        <v>365.40149450468454</v>
      </c>
      <c r="D81" s="29">
        <f>IPMT('harmonogram spłat'!$M$2,B81,obliczenia!$C$7,-obliczenia!$C$13)</f>
        <v>1133.4748183771965</v>
      </c>
      <c r="E81" s="30">
        <f t="shared" si="1"/>
        <v>1498.8763128818809</v>
      </c>
      <c r="G81" s="30">
        <f>'harmonogram spłat'!E81-('harmonogram spłat'!C81+'harmonogram spłat'!D81*0.5)</f>
        <v>566.73740918859812</v>
      </c>
      <c r="H81" s="30">
        <f>'harmonogram spłat'!E81-obliczenia!$D$19</f>
        <v>149.88763128818823</v>
      </c>
      <c r="I81" s="30">
        <f>'harmonogram spłat'!E81-obliczenia!$D$20</f>
        <v>224.83144693228223</v>
      </c>
      <c r="J81" s="30">
        <f>'harmonogram spłat'!E81-obliczenia!$D$21</f>
        <v>299.77526257637624</v>
      </c>
    </row>
    <row r="82" spans="2:10" ht="15">
      <c r="B82" s="26">
        <v>79</v>
      </c>
      <c r="C82" s="29">
        <f>PPMT('harmonogram spłat'!$M$2,B82,obliczenia!$C$7,-obliczenia!$C$13)</f>
        <v>367.22850197720788</v>
      </c>
      <c r="D82" s="29">
        <f>IPMT('harmonogram spłat'!$M$2,B82,obliczenia!$C$7,-obliczenia!$C$13)</f>
        <v>1131.647810904673</v>
      </c>
      <c r="E82" s="30">
        <f t="shared" si="1"/>
        <v>1498.8763128818809</v>
      </c>
      <c r="G82" s="30">
        <f>'harmonogram spłat'!E82-('harmonogram spłat'!C82+'harmonogram spłat'!D82*0.5)</f>
        <v>565.82390545233659</v>
      </c>
      <c r="H82" s="30">
        <f>'harmonogram spłat'!E82-obliczenia!$D$19</f>
        <v>149.88763128818823</v>
      </c>
      <c r="I82" s="30">
        <f>'harmonogram spłat'!E82-obliczenia!$D$20</f>
        <v>224.83144693228223</v>
      </c>
      <c r="J82" s="30">
        <f>'harmonogram spłat'!E82-obliczenia!$D$21</f>
        <v>299.77526257637624</v>
      </c>
    </row>
    <row r="83" spans="2:10" ht="15">
      <c r="B83" s="26">
        <v>80</v>
      </c>
      <c r="C83" s="29">
        <f>PPMT('harmonogram spłat'!$M$2,B83,obliczenia!$C$7,-obliczenia!$C$13)</f>
        <v>369.06464448709397</v>
      </c>
      <c r="D83" s="29">
        <f>IPMT('harmonogram spłat'!$M$2,B83,obliczenia!$C$7,-obliczenia!$C$13)</f>
        <v>1129.8116683947867</v>
      </c>
      <c r="E83" s="30">
        <f t="shared" si="1"/>
        <v>1498.8763128818807</v>
      </c>
      <c r="G83" s="30">
        <f>'harmonogram spłat'!E83-('harmonogram spłat'!C83+'harmonogram spłat'!D83*0.5)</f>
        <v>564.90583419739346</v>
      </c>
      <c r="H83" s="30">
        <f>'harmonogram spłat'!E83-obliczenia!$D$19</f>
        <v>149.887631288188</v>
      </c>
      <c r="I83" s="30">
        <f>'harmonogram spłat'!E83-obliczenia!$D$20</f>
        <v>224.83144693228201</v>
      </c>
      <c r="J83" s="30">
        <f>'harmonogram spłat'!E83-obliczenia!$D$21</f>
        <v>299.77526257637601</v>
      </c>
    </row>
    <row r="84" spans="2:10" ht="15">
      <c r="B84" s="26">
        <v>81</v>
      </c>
      <c r="C84" s="29">
        <f>PPMT('harmonogram spłat'!$M$2,B84,obliczenia!$C$7,-obliczenia!$C$13)</f>
        <v>370.90996770952938</v>
      </c>
      <c r="D84" s="29">
        <f>IPMT('harmonogram spłat'!$M$2,B84,obliczenia!$C$7,-obliczenia!$C$13)</f>
        <v>1127.9663451723516</v>
      </c>
      <c r="E84" s="30">
        <f t="shared" si="1"/>
        <v>1498.8763128818809</v>
      </c>
      <c r="G84" s="30">
        <f>'harmonogram spłat'!E84-('harmonogram spłat'!C84+'harmonogram spłat'!D84*0.5)</f>
        <v>563.98317258617578</v>
      </c>
      <c r="H84" s="30">
        <f>'harmonogram spłat'!E84-obliczenia!$D$19</f>
        <v>149.88763128818823</v>
      </c>
      <c r="I84" s="30">
        <f>'harmonogram spłat'!E84-obliczenia!$D$20</f>
        <v>224.83144693228223</v>
      </c>
      <c r="J84" s="30">
        <f>'harmonogram spłat'!E84-obliczenia!$D$21</f>
        <v>299.77526257637624</v>
      </c>
    </row>
    <row r="85" spans="2:10" ht="15">
      <c r="B85" s="26">
        <v>82</v>
      </c>
      <c r="C85" s="29">
        <f>PPMT('harmonogram spłat'!$M$2,B85,obliczenia!$C$7,-obliczenia!$C$13)</f>
        <v>372.76451754807698</v>
      </c>
      <c r="D85" s="29">
        <f>IPMT('harmonogram spłat'!$M$2,B85,obliczenia!$C$7,-obliczenia!$C$13)</f>
        <v>1126.1117953338037</v>
      </c>
      <c r="E85" s="30">
        <f t="shared" si="1"/>
        <v>1498.8763128818807</v>
      </c>
      <c r="G85" s="30">
        <f>'harmonogram spłat'!E85-('harmonogram spłat'!C85+'harmonogram spłat'!D85*0.5)</f>
        <v>563.05589766690196</v>
      </c>
      <c r="H85" s="30">
        <f>'harmonogram spłat'!E85-obliczenia!$D$19</f>
        <v>149.887631288188</v>
      </c>
      <c r="I85" s="30">
        <f>'harmonogram spłat'!E85-obliczenia!$D$20</f>
        <v>224.83144693228201</v>
      </c>
      <c r="J85" s="30">
        <f>'harmonogram spłat'!E85-obliczenia!$D$21</f>
        <v>299.77526257637601</v>
      </c>
    </row>
    <row r="86" spans="2:10" ht="15">
      <c r="B86" s="26">
        <v>83</v>
      </c>
      <c r="C86" s="29">
        <f>PPMT('harmonogram spłat'!$M$2,B86,obliczenia!$C$7,-obliczenia!$C$13)</f>
        <v>374.62834013581744</v>
      </c>
      <c r="D86" s="29">
        <f>IPMT('harmonogram spłat'!$M$2,B86,obliczenia!$C$7,-obliczenia!$C$13)</f>
        <v>1124.2479727460632</v>
      </c>
      <c r="E86" s="30">
        <f t="shared" si="1"/>
        <v>1498.8763128818805</v>
      </c>
      <c r="G86" s="30">
        <f>'harmonogram spłat'!E86-('harmonogram spłat'!C86+'harmonogram spłat'!D86*0.5)</f>
        <v>562.12398637303147</v>
      </c>
      <c r="H86" s="30">
        <f>'harmonogram spłat'!E86-obliczenia!$D$19</f>
        <v>149.88763128818778</v>
      </c>
      <c r="I86" s="30">
        <f>'harmonogram spłat'!E86-obliczenia!$D$20</f>
        <v>224.83144693228178</v>
      </c>
      <c r="J86" s="30">
        <f>'harmonogram spłat'!E86-obliczenia!$D$21</f>
        <v>299.77526257637578</v>
      </c>
    </row>
    <row r="87" spans="2:10" ht="15">
      <c r="B87" s="26">
        <v>84</v>
      </c>
      <c r="C87" s="29">
        <f>PPMT('harmonogram spłat'!$M$2,B87,obliczenia!$C$7,-obliczenia!$C$13)</f>
        <v>376.50148183649657</v>
      </c>
      <c r="D87" s="29">
        <f>IPMT('harmonogram spłat'!$M$2,B87,obliczenia!$C$7,-obliczenia!$C$13)</f>
        <v>1122.3748310453843</v>
      </c>
      <c r="E87" s="30">
        <f t="shared" si="1"/>
        <v>1498.8763128818809</v>
      </c>
      <c r="G87" s="30">
        <f>'harmonogram spłat'!E87-('harmonogram spłat'!C87+'harmonogram spłat'!D87*0.5)</f>
        <v>561.18741552269216</v>
      </c>
      <c r="H87" s="30">
        <f>'harmonogram spłat'!E87-obliczenia!$D$19</f>
        <v>149.88763128818823</v>
      </c>
      <c r="I87" s="30">
        <f>'harmonogram spłat'!E87-obliczenia!$D$20</f>
        <v>224.83144693228223</v>
      </c>
      <c r="J87" s="30">
        <f>'harmonogram spłat'!E87-obliczenia!$D$21</f>
        <v>299.77526257637624</v>
      </c>
    </row>
    <row r="88" spans="2:10" ht="15">
      <c r="B88" s="26">
        <v>85</v>
      </c>
      <c r="C88" s="29">
        <f>PPMT('harmonogram spłat'!$M$2,B88,obliczenia!$C$7,-obliczenia!$C$13)</f>
        <v>378.38398924567895</v>
      </c>
      <c r="D88" s="29">
        <f>IPMT('harmonogram spłat'!$M$2,B88,obliczenia!$C$7,-obliczenia!$C$13)</f>
        <v>1120.4923236362017</v>
      </c>
      <c r="E88" s="30">
        <f t="shared" si="1"/>
        <v>1498.8763128818807</v>
      </c>
      <c r="G88" s="30">
        <f>'harmonogram spłat'!E88-('harmonogram spłat'!C88+'harmonogram spłat'!D88*0.5)</f>
        <v>560.24616181810097</v>
      </c>
      <c r="H88" s="30">
        <f>'harmonogram spłat'!E88-obliczenia!$D$19</f>
        <v>149.887631288188</v>
      </c>
      <c r="I88" s="30">
        <f>'harmonogram spłat'!E88-obliczenia!$D$20</f>
        <v>224.83144693228201</v>
      </c>
      <c r="J88" s="30">
        <f>'harmonogram spłat'!E88-obliczenia!$D$21</f>
        <v>299.77526257637601</v>
      </c>
    </row>
    <row r="89" spans="2:10" ht="15">
      <c r="B89" s="26">
        <v>86</v>
      </c>
      <c r="C89" s="29">
        <f>PPMT('harmonogram spłat'!$M$2,B89,obliczenia!$C$7,-obliczenia!$C$13)</f>
        <v>380.27590919190737</v>
      </c>
      <c r="D89" s="29">
        <f>IPMT('harmonogram spłat'!$M$2,B89,obliczenia!$C$7,-obliczenia!$C$13)</f>
        <v>1118.6004036899735</v>
      </c>
      <c r="E89" s="30">
        <f t="shared" si="1"/>
        <v>1498.8763128818809</v>
      </c>
      <c r="G89" s="30">
        <f>'harmonogram spłat'!E89-('harmonogram spłat'!C89+'harmonogram spłat'!D89*0.5)</f>
        <v>559.30020184498676</v>
      </c>
      <c r="H89" s="30">
        <f>'harmonogram spłat'!E89-obliczenia!$D$19</f>
        <v>149.88763128818823</v>
      </c>
      <c r="I89" s="30">
        <f>'harmonogram spłat'!E89-obliczenia!$D$20</f>
        <v>224.83144693228223</v>
      </c>
      <c r="J89" s="30">
        <f>'harmonogram spłat'!E89-obliczenia!$D$21</f>
        <v>299.77526257637624</v>
      </c>
    </row>
    <row r="90" spans="2:10" ht="15">
      <c r="B90" s="26">
        <v>87</v>
      </c>
      <c r="C90" s="29">
        <f>PPMT('harmonogram spłat'!$M$2,B90,obliczenia!$C$7,-obliczenia!$C$13)</f>
        <v>382.17728873786695</v>
      </c>
      <c r="D90" s="29">
        <f>IPMT('harmonogram spłat'!$M$2,B90,obliczenia!$C$7,-obliczenia!$C$13)</f>
        <v>1116.6990241440139</v>
      </c>
      <c r="E90" s="30">
        <f t="shared" si="1"/>
        <v>1498.8763128818809</v>
      </c>
      <c r="G90" s="30">
        <f>'harmonogram spłat'!E90-('harmonogram spłat'!C90+'harmonogram spłat'!D90*0.5)</f>
        <v>558.34951207200697</v>
      </c>
      <c r="H90" s="30">
        <f>'harmonogram spłat'!E90-obliczenia!$D$19</f>
        <v>149.88763128818823</v>
      </c>
      <c r="I90" s="30">
        <f>'harmonogram spłat'!E90-obliczenia!$D$20</f>
        <v>224.83144693228223</v>
      </c>
      <c r="J90" s="30">
        <f>'harmonogram spłat'!E90-obliczenia!$D$21</f>
        <v>299.77526257637624</v>
      </c>
    </row>
    <row r="91" spans="2:10" ht="15">
      <c r="B91" s="26">
        <v>88</v>
      </c>
      <c r="C91" s="29">
        <f>PPMT('harmonogram spłat'!$M$2,B91,obliczenia!$C$7,-obliczenia!$C$13)</f>
        <v>384.08817518155621</v>
      </c>
      <c r="D91" s="29">
        <f>IPMT('harmonogram spłat'!$M$2,B91,obliczenia!$C$7,-obliczenia!$C$13)</f>
        <v>1114.7881377003246</v>
      </c>
      <c r="E91" s="30">
        <f t="shared" si="1"/>
        <v>1498.8763128818807</v>
      </c>
      <c r="G91" s="30">
        <f>'harmonogram spłat'!E91-('harmonogram spłat'!C91+'harmonogram spłat'!D91*0.5)</f>
        <v>557.39406885016228</v>
      </c>
      <c r="H91" s="30">
        <f>'harmonogram spłat'!E91-obliczenia!$D$19</f>
        <v>149.887631288188</v>
      </c>
      <c r="I91" s="30">
        <f>'harmonogram spłat'!E91-obliczenia!$D$20</f>
        <v>224.83144693228201</v>
      </c>
      <c r="J91" s="30">
        <f>'harmonogram spłat'!E91-obliczenia!$D$21</f>
        <v>299.77526257637601</v>
      </c>
    </row>
    <row r="92" spans="2:10" ht="15">
      <c r="B92" s="26">
        <v>89</v>
      </c>
      <c r="C92" s="29">
        <f>PPMT('harmonogram spłat'!$M$2,B92,obliczenia!$C$7,-obliczenia!$C$13)</f>
        <v>386.00861605746405</v>
      </c>
      <c r="D92" s="29">
        <f>IPMT('harmonogram spłat'!$M$2,B92,obliczenia!$C$7,-obliczenia!$C$13)</f>
        <v>1112.8676968244167</v>
      </c>
      <c r="E92" s="30">
        <f t="shared" si="1"/>
        <v>1498.8763128818807</v>
      </c>
      <c r="G92" s="30">
        <f>'harmonogram spłat'!E92-('harmonogram spłat'!C92+'harmonogram spłat'!D92*0.5)</f>
        <v>556.43384841220836</v>
      </c>
      <c r="H92" s="30">
        <f>'harmonogram spłat'!E92-obliczenia!$D$19</f>
        <v>149.887631288188</v>
      </c>
      <c r="I92" s="30">
        <f>'harmonogram spłat'!E92-obliczenia!$D$20</f>
        <v>224.83144693228201</v>
      </c>
      <c r="J92" s="30">
        <f>'harmonogram spłat'!E92-obliczenia!$D$21</f>
        <v>299.77526257637601</v>
      </c>
    </row>
    <row r="93" spans="2:10" ht="15">
      <c r="B93" s="26">
        <v>90</v>
      </c>
      <c r="C93" s="29">
        <f>PPMT('harmonogram spłat'!$M$2,B93,obliczenia!$C$7,-obliczenia!$C$13)</f>
        <v>387.9386591377513</v>
      </c>
      <c r="D93" s="29">
        <f>IPMT('harmonogram spłat'!$M$2,B93,obliczenia!$C$7,-obliczenia!$C$13)</f>
        <v>1110.9376537441294</v>
      </c>
      <c r="E93" s="30">
        <f t="shared" si="1"/>
        <v>1498.8763128818807</v>
      </c>
      <c r="G93" s="30">
        <f>'harmonogram spłat'!E93-('harmonogram spłat'!C93+'harmonogram spłat'!D93*0.5)</f>
        <v>555.46882687206471</v>
      </c>
      <c r="H93" s="30">
        <f>'harmonogram spłat'!E93-obliczenia!$D$19</f>
        <v>149.887631288188</v>
      </c>
      <c r="I93" s="30">
        <f>'harmonogram spłat'!E93-obliczenia!$D$20</f>
        <v>224.83144693228201</v>
      </c>
      <c r="J93" s="30">
        <f>'harmonogram spłat'!E93-obliczenia!$D$21</f>
        <v>299.77526257637601</v>
      </c>
    </row>
    <row r="94" spans="2:10" ht="15">
      <c r="B94" s="26">
        <v>91</v>
      </c>
      <c r="C94" s="29">
        <f>PPMT('harmonogram spłat'!$M$2,B94,obliczenia!$C$7,-obliczenia!$C$13)</f>
        <v>389.87835243344017</v>
      </c>
      <c r="D94" s="29">
        <f>IPMT('harmonogram spłat'!$M$2,B94,obliczenia!$C$7,-obliczenia!$C$13)</f>
        <v>1108.9979604484406</v>
      </c>
      <c r="E94" s="30">
        <f t="shared" si="1"/>
        <v>1498.8763128818807</v>
      </c>
      <c r="G94" s="30">
        <f>'harmonogram spłat'!E94-('harmonogram spłat'!C94+'harmonogram spłat'!D94*0.5)</f>
        <v>554.4989802242203</v>
      </c>
      <c r="H94" s="30">
        <f>'harmonogram spłat'!E94-obliczenia!$D$19</f>
        <v>149.887631288188</v>
      </c>
      <c r="I94" s="30">
        <f>'harmonogram spłat'!E94-obliczenia!$D$20</f>
        <v>224.83144693228201</v>
      </c>
      <c r="J94" s="30">
        <f>'harmonogram spłat'!E94-obliczenia!$D$21</f>
        <v>299.77526257637601</v>
      </c>
    </row>
    <row r="95" spans="2:10" ht="15">
      <c r="B95" s="26">
        <v>92</v>
      </c>
      <c r="C95" s="29">
        <f>PPMT('harmonogram spłat'!$M$2,B95,obliczenia!$C$7,-obliczenia!$C$13)</f>
        <v>391.82774419560729</v>
      </c>
      <c r="D95" s="29">
        <f>IPMT('harmonogram spłat'!$M$2,B95,obliczenia!$C$7,-obliczenia!$C$13)</f>
        <v>1107.0485686862735</v>
      </c>
      <c r="E95" s="30">
        <f t="shared" si="1"/>
        <v>1498.8763128818807</v>
      </c>
      <c r="G95" s="30">
        <f>'harmonogram spłat'!E95-('harmonogram spłat'!C95+'harmonogram spłat'!D95*0.5)</f>
        <v>553.52428434313674</v>
      </c>
      <c r="H95" s="30">
        <f>'harmonogram spłat'!E95-obliczenia!$D$19</f>
        <v>149.887631288188</v>
      </c>
      <c r="I95" s="30">
        <f>'harmonogram spłat'!E95-obliczenia!$D$20</f>
        <v>224.83144693228201</v>
      </c>
      <c r="J95" s="30">
        <f>'harmonogram spłat'!E95-obliczenia!$D$21</f>
        <v>299.77526257637601</v>
      </c>
    </row>
    <row r="96" spans="2:10" ht="15">
      <c r="B96" s="26">
        <v>93</v>
      </c>
      <c r="C96" s="29">
        <f>PPMT('harmonogram spłat'!$M$2,B96,obliczenia!$C$7,-obliczenia!$C$13)</f>
        <v>393.7868829165854</v>
      </c>
      <c r="D96" s="29">
        <f>IPMT('harmonogram spłat'!$M$2,B96,obliczenia!$C$7,-obliczenia!$C$13)</f>
        <v>1105.0894299652953</v>
      </c>
      <c r="E96" s="30">
        <f t="shared" si="1"/>
        <v>1498.8763128818807</v>
      </c>
      <c r="G96" s="30">
        <f>'harmonogram spłat'!E96-('harmonogram spłat'!C96+'harmonogram spłat'!D96*0.5)</f>
        <v>552.54471498264775</v>
      </c>
      <c r="H96" s="30">
        <f>'harmonogram spłat'!E96-obliczenia!$D$19</f>
        <v>149.887631288188</v>
      </c>
      <c r="I96" s="30">
        <f>'harmonogram spłat'!E96-obliczenia!$D$20</f>
        <v>224.83144693228201</v>
      </c>
      <c r="J96" s="30">
        <f>'harmonogram spłat'!E96-obliczenia!$D$21</f>
        <v>299.77526257637601</v>
      </c>
    </row>
    <row r="97" spans="2:10" ht="15">
      <c r="B97" s="26">
        <v>94</v>
      </c>
      <c r="C97" s="29">
        <f>PPMT('harmonogram spłat'!$M$2,B97,obliczenia!$C$7,-obliczenia!$C$13)</f>
        <v>395.75581733116832</v>
      </c>
      <c r="D97" s="29">
        <f>IPMT('harmonogram spłat'!$M$2,B97,obliczenia!$C$7,-obliczenia!$C$13)</f>
        <v>1103.1204955507123</v>
      </c>
      <c r="E97" s="30">
        <f t="shared" si="1"/>
        <v>1498.8763128818807</v>
      </c>
      <c r="G97" s="30">
        <f>'harmonogram spłat'!E97-('harmonogram spłat'!C97+'harmonogram spłat'!D97*0.5)</f>
        <v>551.56024777535617</v>
      </c>
      <c r="H97" s="30">
        <f>'harmonogram spłat'!E97-obliczenia!$D$19</f>
        <v>149.887631288188</v>
      </c>
      <c r="I97" s="30">
        <f>'harmonogram spłat'!E97-obliczenia!$D$20</f>
        <v>224.83144693228201</v>
      </c>
      <c r="J97" s="30">
        <f>'harmonogram spłat'!E97-obliczenia!$D$21</f>
        <v>299.77526257637601</v>
      </c>
    </row>
    <row r="98" spans="2:10" ht="15">
      <c r="B98" s="26">
        <v>95</v>
      </c>
      <c r="C98" s="29">
        <f>PPMT('harmonogram spłat'!$M$2,B98,obliczenia!$C$7,-obliczenia!$C$13)</f>
        <v>397.73459641782409</v>
      </c>
      <c r="D98" s="29">
        <f>IPMT('harmonogram spłat'!$M$2,B98,obliczenia!$C$7,-obliczenia!$C$13)</f>
        <v>1101.1417164640568</v>
      </c>
      <c r="E98" s="30">
        <f t="shared" si="1"/>
        <v>1498.8763128818809</v>
      </c>
      <c r="G98" s="30">
        <f>'harmonogram spłat'!E98-('harmonogram spłat'!C98+'harmonogram spłat'!D98*0.5)</f>
        <v>550.57085823202851</v>
      </c>
      <c r="H98" s="30">
        <f>'harmonogram spłat'!E98-obliczenia!$D$19</f>
        <v>149.88763128818823</v>
      </c>
      <c r="I98" s="30">
        <f>'harmonogram spłat'!E98-obliczenia!$D$20</f>
        <v>224.83144693228223</v>
      </c>
      <c r="J98" s="30">
        <f>'harmonogram spłat'!E98-obliczenia!$D$21</f>
        <v>299.77526257637624</v>
      </c>
    </row>
    <row r="99" spans="2:10" ht="15">
      <c r="B99" s="26">
        <v>96</v>
      </c>
      <c r="C99" s="29">
        <f>PPMT('harmonogram spłat'!$M$2,B99,obliczenia!$C$7,-obliczenia!$C$13)</f>
        <v>399.72326939991325</v>
      </c>
      <c r="D99" s="29">
        <f>IPMT('harmonogram spłat'!$M$2,B99,obliczenia!$C$7,-obliczenia!$C$13)</f>
        <v>1099.1530434819674</v>
      </c>
      <c r="E99" s="30">
        <f t="shared" si="1"/>
        <v>1498.8763128818807</v>
      </c>
      <c r="G99" s="30">
        <f>'harmonogram spłat'!E99-('harmonogram spłat'!C99+'harmonogram spłat'!D99*0.5)</f>
        <v>549.57652174098371</v>
      </c>
      <c r="H99" s="30">
        <f>'harmonogram spłat'!E99-obliczenia!$D$19</f>
        <v>149.887631288188</v>
      </c>
      <c r="I99" s="30">
        <f>'harmonogram spłat'!E99-obliczenia!$D$20</f>
        <v>224.83144693228201</v>
      </c>
      <c r="J99" s="30">
        <f>'harmonogram spłat'!E99-obliczenia!$D$21</f>
        <v>299.77526257637601</v>
      </c>
    </row>
    <row r="100" spans="2:10" ht="15">
      <c r="B100" s="26">
        <v>97</v>
      </c>
      <c r="C100" s="29">
        <f>PPMT('harmonogram spłat'!$M$2,B100,obliczenia!$C$7,-obliczenia!$C$13)</f>
        <v>401.72188574691285</v>
      </c>
      <c r="D100" s="29">
        <f>IPMT('harmonogram spłat'!$M$2,B100,obliczenia!$C$7,-obliczenia!$C$13)</f>
        <v>1097.1544271349678</v>
      </c>
      <c r="E100" s="30">
        <f t="shared" si="1"/>
        <v>1498.8763128818807</v>
      </c>
      <c r="G100" s="26"/>
      <c r="H100" s="30">
        <f>'harmonogram spłat'!E100-obliczenia!$D$19</f>
        <v>149.887631288188</v>
      </c>
      <c r="I100" s="30">
        <f>'harmonogram spłat'!E100-obliczenia!$D$20</f>
        <v>224.83144693228201</v>
      </c>
      <c r="J100" s="30">
        <f>'harmonogram spłat'!E100-obliczenia!$D$21</f>
        <v>299.77526257637601</v>
      </c>
    </row>
    <row r="101" spans="2:10" ht="15">
      <c r="B101" s="26">
        <v>98</v>
      </c>
      <c r="C101" s="29">
        <f>PPMT('harmonogram spłat'!$M$2,B101,obliczenia!$C$7,-obliczenia!$C$13)</f>
        <v>403.73049517564743</v>
      </c>
      <c r="D101" s="29">
        <f>IPMT('harmonogram spłat'!$M$2,B101,obliczenia!$C$7,-obliczenia!$C$13)</f>
        <v>1095.1458177062334</v>
      </c>
      <c r="E101" s="30">
        <f t="shared" si="1"/>
        <v>1498.8763128818809</v>
      </c>
      <c r="G101" s="26"/>
      <c r="H101" s="30">
        <f>'harmonogram spłat'!E101-obliczenia!$D$19</f>
        <v>149.88763128818823</v>
      </c>
      <c r="I101" s="30">
        <f>'harmonogram spłat'!E101-obliczenia!$D$20</f>
        <v>224.83144693228223</v>
      </c>
      <c r="J101" s="30">
        <f>'harmonogram spłat'!E101-obliczenia!$D$21</f>
        <v>299.77526257637624</v>
      </c>
    </row>
    <row r="102" spans="2:10" ht="15">
      <c r="B102" s="26">
        <v>99</v>
      </c>
      <c r="C102" s="29">
        <f>PPMT('harmonogram spłat'!$M$2,B102,obliczenia!$C$7,-obliczenia!$C$13)</f>
        <v>405.74914765152556</v>
      </c>
      <c r="D102" s="29">
        <f>IPMT('harmonogram spłat'!$M$2,B102,obliczenia!$C$7,-obliczenia!$C$13)</f>
        <v>1093.1271652303551</v>
      </c>
      <c r="E102" s="30">
        <f t="shared" si="1"/>
        <v>1498.8763128818807</v>
      </c>
      <c r="G102" s="26"/>
      <c r="H102" s="30">
        <f>'harmonogram spłat'!E102-obliczenia!$D$19</f>
        <v>149.887631288188</v>
      </c>
      <c r="I102" s="30">
        <f>'harmonogram spłat'!E102-obliczenia!$D$20</f>
        <v>224.83144693228201</v>
      </c>
      <c r="J102" s="30">
        <f>'harmonogram spłat'!E102-obliczenia!$D$21</f>
        <v>299.77526257637601</v>
      </c>
    </row>
    <row r="103" spans="2:10" ht="15">
      <c r="B103" s="26">
        <v>100</v>
      </c>
      <c r="C103" s="29">
        <f>PPMT('harmonogram spłat'!$M$2,B103,obliczenia!$C$7,-obliczenia!$C$13)</f>
        <v>407.77789338978329</v>
      </c>
      <c r="D103" s="29">
        <f>IPMT('harmonogram spłat'!$M$2,B103,obliczenia!$C$7,-obliczenia!$C$13)</f>
        <v>1091.0984194920975</v>
      </c>
      <c r="E103" s="30">
        <f t="shared" si="1"/>
        <v>1498.8763128818807</v>
      </c>
      <c r="G103" s="26"/>
      <c r="H103" s="30">
        <f>'harmonogram spłat'!E103-obliczenia!$D$19</f>
        <v>149.887631288188</v>
      </c>
      <c r="I103" s="30">
        <f>'harmonogram spłat'!E103-obliczenia!$D$20</f>
        <v>224.83144693228201</v>
      </c>
      <c r="J103" s="30">
        <f>'harmonogram spłat'!E103-obliczenia!$D$21</f>
        <v>299.77526257637601</v>
      </c>
    </row>
    <row r="104" spans="2:10" ht="15">
      <c r="B104" s="26">
        <v>101</v>
      </c>
      <c r="C104" s="29">
        <f>PPMT('harmonogram spłat'!$M$2,B104,obliczenia!$C$7,-obliczenia!$C$13)</f>
        <v>409.81678285673212</v>
      </c>
      <c r="D104" s="29">
        <f>IPMT('harmonogram spłat'!$M$2,B104,obliczenia!$C$7,-obliczenia!$C$13)</f>
        <v>1089.0595300251487</v>
      </c>
      <c r="E104" s="30">
        <f t="shared" si="1"/>
        <v>1498.8763128818807</v>
      </c>
      <c r="G104" s="26"/>
      <c r="H104" s="30">
        <f>'harmonogram spłat'!E104-obliczenia!$D$19</f>
        <v>149.887631288188</v>
      </c>
      <c r="I104" s="30">
        <f>'harmonogram spłat'!E104-obliczenia!$D$20</f>
        <v>224.83144693228201</v>
      </c>
      <c r="J104" s="30">
        <f>'harmonogram spłat'!E104-obliczenia!$D$21</f>
        <v>299.77526257637601</v>
      </c>
    </row>
    <row r="105" spans="2:10" ht="15">
      <c r="B105" s="26">
        <v>102</v>
      </c>
      <c r="C105" s="29">
        <f>PPMT('harmonogram spłat'!$M$2,B105,obliczenia!$C$7,-obliczenia!$C$13)</f>
        <v>411.86586677101587</v>
      </c>
      <c r="D105" s="29">
        <f>IPMT('harmonogram spłat'!$M$2,B105,obliczenia!$C$7,-obliczenia!$C$13)</f>
        <v>1087.0104461108649</v>
      </c>
      <c r="E105" s="30">
        <f t="shared" si="1"/>
        <v>1498.8763128818807</v>
      </c>
      <c r="G105" s="26"/>
      <c r="H105" s="30">
        <f>'harmonogram spłat'!E105-obliczenia!$D$19</f>
        <v>149.887631288188</v>
      </c>
      <c r="I105" s="30">
        <f>'harmonogram spłat'!E105-obliczenia!$D$20</f>
        <v>224.83144693228201</v>
      </c>
      <c r="J105" s="30">
        <f>'harmonogram spłat'!E105-obliczenia!$D$21</f>
        <v>299.77526257637601</v>
      </c>
    </row>
    <row r="106" spans="2:10" ht="15">
      <c r="B106" s="26">
        <v>103</v>
      </c>
      <c r="C106" s="29">
        <f>PPMT('harmonogram spłat'!$M$2,B106,obliczenia!$C$7,-obliczenia!$C$13)</f>
        <v>413.92519610487091</v>
      </c>
      <c r="D106" s="29">
        <f>IPMT('harmonogram spłat'!$M$2,B106,obliczenia!$C$7,-obliczenia!$C$13)</f>
        <v>1084.9511167770099</v>
      </c>
      <c r="E106" s="30">
        <f t="shared" si="1"/>
        <v>1498.8763128818809</v>
      </c>
      <c r="G106" s="26"/>
      <c r="H106" s="30">
        <f>'harmonogram spłat'!E106-obliczenia!$D$19</f>
        <v>149.88763128818823</v>
      </c>
      <c r="I106" s="30">
        <f>'harmonogram spłat'!E106-obliczenia!$D$20</f>
        <v>224.83144693228223</v>
      </c>
      <c r="J106" s="30">
        <f>'harmonogram spłat'!E106-obliczenia!$D$21</f>
        <v>299.77526257637624</v>
      </c>
    </row>
    <row r="107" spans="2:10" ht="15">
      <c r="B107" s="26">
        <v>104</v>
      </c>
      <c r="C107" s="29">
        <f>PPMT('harmonogram spłat'!$M$2,B107,obliczenia!$C$7,-obliczenia!$C$13)</f>
        <v>415.9948220853953</v>
      </c>
      <c r="D107" s="29">
        <f>IPMT('harmonogram spłat'!$M$2,B107,obliczenia!$C$7,-obliczenia!$C$13)</f>
        <v>1082.8814907964854</v>
      </c>
      <c r="E107" s="30">
        <f t="shared" si="1"/>
        <v>1498.8763128818807</v>
      </c>
      <c r="G107" s="26"/>
      <c r="H107" s="30">
        <f>'harmonogram spłat'!E107-obliczenia!$D$19</f>
        <v>149.887631288188</v>
      </c>
      <c r="I107" s="30">
        <f>'harmonogram spłat'!E107-obliczenia!$D$20</f>
        <v>224.83144693228201</v>
      </c>
      <c r="J107" s="30">
        <f>'harmonogram spłat'!E107-obliczenia!$D$21</f>
        <v>299.77526257637601</v>
      </c>
    </row>
    <row r="108" spans="2:10" ht="15">
      <c r="B108" s="26">
        <v>105</v>
      </c>
      <c r="C108" s="29">
        <f>PPMT('harmonogram spłat'!$M$2,B108,obliczenia!$C$7,-obliczenia!$C$13)</f>
        <v>418.07479619582222</v>
      </c>
      <c r="D108" s="29">
        <f>IPMT('harmonogram spłat'!$M$2,B108,obliczenia!$C$7,-obliczenia!$C$13)</f>
        <v>1080.8015166860587</v>
      </c>
      <c r="E108" s="30">
        <f t="shared" si="1"/>
        <v>1498.8763128818809</v>
      </c>
      <c r="G108" s="26"/>
      <c r="H108" s="30">
        <f>'harmonogram spłat'!E108-obliczenia!$D$19</f>
        <v>149.88763128818823</v>
      </c>
      <c r="I108" s="30">
        <f>'harmonogram spłat'!E108-obliczenia!$D$20</f>
        <v>224.83144693228223</v>
      </c>
      <c r="J108" s="30">
        <f>'harmonogram spłat'!E108-obliczenia!$D$21</f>
        <v>299.77526257637624</v>
      </c>
    </row>
    <row r="109" spans="2:10" ht="15">
      <c r="B109" s="26">
        <v>106</v>
      </c>
      <c r="C109" s="29">
        <f>PPMT('harmonogram spłat'!$M$2,B109,obliczenia!$C$7,-obliczenia!$C$13)</f>
        <v>420.16517017680133</v>
      </c>
      <c r="D109" s="29">
        <f>IPMT('harmonogram spłat'!$M$2,B109,obliczenia!$C$7,-obliczenia!$C$13)</f>
        <v>1078.7111427050795</v>
      </c>
      <c r="E109" s="30">
        <f t="shared" si="1"/>
        <v>1498.8763128818809</v>
      </c>
      <c r="G109" s="26"/>
      <c r="H109" s="30">
        <f>'harmonogram spłat'!E109-obliczenia!$D$19</f>
        <v>149.88763128818823</v>
      </c>
      <c r="I109" s="30">
        <f>'harmonogram spłat'!E109-obliczenia!$D$20</f>
        <v>224.83144693228223</v>
      </c>
      <c r="J109" s="30">
        <f>'harmonogram spłat'!E109-obliczenia!$D$21</f>
        <v>299.77526257637624</v>
      </c>
    </row>
    <row r="110" spans="2:10" ht="15">
      <c r="B110" s="26">
        <v>107</v>
      </c>
      <c r="C110" s="29">
        <f>PPMT('harmonogram spłat'!$M$2,B110,obliczenia!$C$7,-obliczenia!$C$13)</f>
        <v>422.26599602768533</v>
      </c>
      <c r="D110" s="29">
        <f>IPMT('harmonogram spłat'!$M$2,B110,obliczenia!$C$7,-obliczenia!$C$13)</f>
        <v>1076.6103168541954</v>
      </c>
      <c r="E110" s="30">
        <f t="shared" si="1"/>
        <v>1498.8763128818807</v>
      </c>
      <c r="G110" s="26"/>
      <c r="H110" s="30">
        <f>'harmonogram spłat'!E110-obliczenia!$D$19</f>
        <v>149.887631288188</v>
      </c>
      <c r="I110" s="30">
        <f>'harmonogram spłat'!E110-obliczenia!$D$20</f>
        <v>224.83144693228201</v>
      </c>
      <c r="J110" s="30">
        <f>'harmonogram spłat'!E110-obliczenia!$D$21</f>
        <v>299.77526257637601</v>
      </c>
    </row>
    <row r="111" spans="2:10" ht="15">
      <c r="B111" s="26">
        <v>108</v>
      </c>
      <c r="C111" s="29">
        <f>PPMT('harmonogram spłat'!$M$2,B111,obliczenia!$C$7,-obliczenia!$C$13)</f>
        <v>424.37732600782374</v>
      </c>
      <c r="D111" s="29">
        <f>IPMT('harmonogram spłat'!$M$2,B111,obliczenia!$C$7,-obliczenia!$C$13)</f>
        <v>1074.4989868740572</v>
      </c>
      <c r="E111" s="30">
        <f t="shared" si="1"/>
        <v>1498.8763128818809</v>
      </c>
      <c r="G111" s="26"/>
      <c r="H111" s="30">
        <f>'harmonogram spłat'!E111-obliczenia!$D$19</f>
        <v>149.88763128818823</v>
      </c>
      <c r="I111" s="30">
        <f>'harmonogram spłat'!E111-obliczenia!$D$20</f>
        <v>224.83144693228223</v>
      </c>
      <c r="J111" s="30">
        <f>'harmonogram spłat'!E111-obliczenia!$D$21</f>
        <v>299.77526257637624</v>
      </c>
    </row>
    <row r="112" spans="2:10" ht="15">
      <c r="B112" s="26">
        <v>109</v>
      </c>
      <c r="C112" s="29">
        <f>PPMT('harmonogram spłat'!$M$2,B112,obliczenia!$C$7,-obliczenia!$C$13)</f>
        <v>426.49921263786297</v>
      </c>
      <c r="D112" s="29">
        <f>IPMT('harmonogram spłat'!$M$2,B112,obliczenia!$C$7,-obliczenia!$C$13)</f>
        <v>1072.3771002440178</v>
      </c>
      <c r="E112" s="30">
        <f t="shared" si="1"/>
        <v>1498.8763128818807</v>
      </c>
      <c r="G112" s="26"/>
      <c r="H112" s="30">
        <f>'harmonogram spłat'!E112-obliczenia!$D$19</f>
        <v>149.887631288188</v>
      </c>
      <c r="I112" s="30">
        <f>'harmonogram spłat'!E112-obliczenia!$D$20</f>
        <v>224.83144693228201</v>
      </c>
      <c r="J112" s="30">
        <f>'harmonogram spłat'!E112-obliczenia!$D$21</f>
        <v>299.77526257637601</v>
      </c>
    </row>
    <row r="113" spans="2:10" ht="15">
      <c r="B113" s="26">
        <v>110</v>
      </c>
      <c r="C113" s="29">
        <f>PPMT('harmonogram spłat'!$M$2,B113,obliczenia!$C$7,-obliczenia!$C$13)</f>
        <v>428.63170870105222</v>
      </c>
      <c r="D113" s="29">
        <f>IPMT('harmonogram spłat'!$M$2,B113,obliczenia!$C$7,-obliczenia!$C$13)</f>
        <v>1070.2446041808284</v>
      </c>
      <c r="E113" s="30">
        <f t="shared" si="1"/>
        <v>1498.8763128818807</v>
      </c>
      <c r="G113" s="26"/>
      <c r="H113" s="30">
        <f>'harmonogram spłat'!E113-obliczenia!$D$19</f>
        <v>149.887631288188</v>
      </c>
      <c r="I113" s="30">
        <f>'harmonogram spłat'!E113-obliczenia!$D$20</f>
        <v>224.83144693228201</v>
      </c>
      <c r="J113" s="30">
        <f>'harmonogram spłat'!E113-obliczenia!$D$21</f>
        <v>299.77526257637601</v>
      </c>
    </row>
    <row r="114" spans="2:10" ht="15">
      <c r="B114" s="26">
        <v>111</v>
      </c>
      <c r="C114" s="29">
        <f>PPMT('harmonogram spłat'!$M$2,B114,obliczenia!$C$7,-obliczenia!$C$13)</f>
        <v>430.77486724455753</v>
      </c>
      <c r="D114" s="29">
        <f>IPMT('harmonogram spłat'!$M$2,B114,obliczenia!$C$7,-obliczenia!$C$13)</f>
        <v>1068.1014456373232</v>
      </c>
      <c r="E114" s="30">
        <f t="shared" si="1"/>
        <v>1498.8763128818807</v>
      </c>
      <c r="G114" s="26"/>
      <c r="H114" s="30">
        <f>'harmonogram spłat'!E114-obliczenia!$D$19</f>
        <v>149.887631288188</v>
      </c>
      <c r="I114" s="30">
        <f>'harmonogram spłat'!E114-obliczenia!$D$20</f>
        <v>224.83144693228201</v>
      </c>
      <c r="J114" s="30">
        <f>'harmonogram spłat'!E114-obliczenia!$D$21</f>
        <v>299.77526257637601</v>
      </c>
    </row>
    <row r="115" spans="2:10" ht="15">
      <c r="B115" s="26">
        <v>112</v>
      </c>
      <c r="C115" s="29">
        <f>PPMT('harmonogram spłat'!$M$2,B115,obliczenia!$C$7,-obliczenia!$C$13)</f>
        <v>432.92874158078018</v>
      </c>
      <c r="D115" s="29">
        <f>IPMT('harmonogram spłat'!$M$2,B115,obliczenia!$C$7,-obliczenia!$C$13)</f>
        <v>1065.9475713011007</v>
      </c>
      <c r="E115" s="30">
        <f t="shared" si="1"/>
        <v>1498.8763128818809</v>
      </c>
      <c r="G115" s="26"/>
      <c r="H115" s="30">
        <f>'harmonogram spłat'!E115-obliczenia!$D$19</f>
        <v>149.88763128818823</v>
      </c>
      <c r="I115" s="30">
        <f>'harmonogram spłat'!E115-obliczenia!$D$20</f>
        <v>224.83144693228223</v>
      </c>
      <c r="J115" s="30">
        <f>'harmonogram spłat'!E115-obliczenia!$D$21</f>
        <v>299.77526257637624</v>
      </c>
    </row>
    <row r="116" spans="2:10" ht="15">
      <c r="B116" s="26">
        <v>113</v>
      </c>
      <c r="C116" s="29">
        <f>PPMT('harmonogram spłat'!$M$2,B116,obliczenia!$C$7,-obliczenia!$C$13)</f>
        <v>435.0933852886842</v>
      </c>
      <c r="D116" s="29">
        <f>IPMT('harmonogram spłat'!$M$2,B116,obliczenia!$C$7,-obliczenia!$C$13)</f>
        <v>1063.7829275931967</v>
      </c>
      <c r="E116" s="30">
        <f t="shared" si="1"/>
        <v>1498.8763128818809</v>
      </c>
      <c r="G116" s="26"/>
      <c r="H116" s="30">
        <f>'harmonogram spłat'!E116-obliczenia!$D$19</f>
        <v>149.88763128818823</v>
      </c>
      <c r="I116" s="30">
        <f>'harmonogram spłat'!E116-obliczenia!$D$20</f>
        <v>224.83144693228223</v>
      </c>
      <c r="J116" s="30">
        <f>'harmonogram spłat'!E116-obliczenia!$D$21</f>
        <v>299.77526257637624</v>
      </c>
    </row>
    <row r="117" spans="2:10" ht="15">
      <c r="B117" s="26">
        <v>114</v>
      </c>
      <c r="C117" s="29">
        <f>PPMT('harmonogram spłat'!$M$2,B117,obliczenia!$C$7,-obliczenia!$C$13)</f>
        <v>437.26885221512765</v>
      </c>
      <c r="D117" s="29">
        <f>IPMT('harmonogram spłat'!$M$2,B117,obliczenia!$C$7,-obliczenia!$C$13)</f>
        <v>1061.6074606667532</v>
      </c>
      <c r="E117" s="30">
        <f t="shared" si="1"/>
        <v>1498.8763128818809</v>
      </c>
      <c r="G117" s="26"/>
      <c r="H117" s="30">
        <f>'harmonogram spłat'!E117-obliczenia!$D$19</f>
        <v>149.88763128818823</v>
      </c>
      <c r="I117" s="30">
        <f>'harmonogram spłat'!E117-obliczenia!$D$20</f>
        <v>224.83144693228223</v>
      </c>
      <c r="J117" s="30">
        <f>'harmonogram spłat'!E117-obliczenia!$D$21</f>
        <v>299.77526257637624</v>
      </c>
    </row>
    <row r="118" spans="2:10" ht="15">
      <c r="B118" s="26">
        <v>115</v>
      </c>
      <c r="C118" s="29">
        <f>PPMT('harmonogram spłat'!$M$2,B118,obliczenia!$C$7,-obliczenia!$C$13)</f>
        <v>439.4551964762033</v>
      </c>
      <c r="D118" s="29">
        <f>IPMT('harmonogram spłat'!$M$2,B118,obliczenia!$C$7,-obliczenia!$C$13)</f>
        <v>1059.4211164056774</v>
      </c>
      <c r="E118" s="30">
        <f t="shared" si="1"/>
        <v>1498.8763128818807</v>
      </c>
      <c r="G118" s="26"/>
      <c r="H118" s="30">
        <f>'harmonogram spłat'!E118-obliczenia!$D$19</f>
        <v>149.887631288188</v>
      </c>
      <c r="I118" s="30">
        <f>'harmonogram spłat'!E118-obliczenia!$D$20</f>
        <v>224.83144693228201</v>
      </c>
      <c r="J118" s="30">
        <f>'harmonogram spłat'!E118-obliczenia!$D$21</f>
        <v>299.77526257637601</v>
      </c>
    </row>
    <row r="119" spans="2:10" ht="15">
      <c r="B119" s="26">
        <v>116</v>
      </c>
      <c r="C119" s="29">
        <f>PPMT('harmonogram spłat'!$M$2,B119,obliczenia!$C$7,-obliczenia!$C$13)</f>
        <v>441.65247245858427</v>
      </c>
      <c r="D119" s="29">
        <f>IPMT('harmonogram spłat'!$M$2,B119,obliczenia!$C$7,-obliczenia!$C$13)</f>
        <v>1057.2238404232965</v>
      </c>
      <c r="E119" s="30">
        <f t="shared" si="1"/>
        <v>1498.8763128818807</v>
      </c>
      <c r="G119" s="26"/>
      <c r="H119" s="30">
        <f>'harmonogram spłat'!E119-obliczenia!$D$19</f>
        <v>149.887631288188</v>
      </c>
      <c r="I119" s="30">
        <f>'harmonogram spłat'!E119-obliczenia!$D$20</f>
        <v>224.83144693228201</v>
      </c>
      <c r="J119" s="30">
        <f>'harmonogram spłat'!E119-obliczenia!$D$21</f>
        <v>299.77526257637601</v>
      </c>
    </row>
    <row r="120" spans="2:10" ht="15">
      <c r="B120" s="26">
        <v>117</v>
      </c>
      <c r="C120" s="29">
        <f>PPMT('harmonogram spłat'!$M$2,B120,obliczenia!$C$7,-obliczenia!$C$13)</f>
        <v>443.86073482087704</v>
      </c>
      <c r="D120" s="29">
        <f>IPMT('harmonogram spłat'!$M$2,B120,obliczenia!$C$7,-obliczenia!$C$13)</f>
        <v>1055.0155780610037</v>
      </c>
      <c r="E120" s="30">
        <f t="shared" si="1"/>
        <v>1498.8763128818807</v>
      </c>
      <c r="G120" s="26"/>
      <c r="H120" s="30">
        <f>'harmonogram spłat'!E120-obliczenia!$D$19</f>
        <v>149.887631288188</v>
      </c>
      <c r="I120" s="30">
        <f>'harmonogram spłat'!E120-obliczenia!$D$20</f>
        <v>224.83144693228201</v>
      </c>
      <c r="J120" s="30">
        <f>'harmonogram spłat'!E120-obliczenia!$D$21</f>
        <v>299.77526257637601</v>
      </c>
    </row>
    <row r="121" spans="2:10" ht="15">
      <c r="B121" s="26">
        <v>118</v>
      </c>
      <c r="C121" s="29">
        <f>PPMT('harmonogram spłat'!$M$2,B121,obliczenia!$C$7,-obliczenia!$C$13)</f>
        <v>446.08003849498158</v>
      </c>
      <c r="D121" s="29">
        <f>IPMT('harmonogram spłat'!$M$2,B121,obliczenia!$C$7,-obliczenia!$C$13)</f>
        <v>1052.7962743868993</v>
      </c>
      <c r="E121" s="30">
        <f t="shared" si="1"/>
        <v>1498.8763128818809</v>
      </c>
      <c r="G121" s="26"/>
      <c r="H121" s="30">
        <f>'harmonogram spłat'!E121-obliczenia!$D$19</f>
        <v>149.88763128818823</v>
      </c>
      <c r="I121" s="30">
        <f>'harmonogram spłat'!E121-obliczenia!$D$20</f>
        <v>224.83144693228223</v>
      </c>
      <c r="J121" s="30">
        <f>'harmonogram spłat'!E121-obliczenia!$D$21</f>
        <v>299.77526257637624</v>
      </c>
    </row>
    <row r="122" spans="2:10" ht="15">
      <c r="B122" s="26">
        <v>119</v>
      </c>
      <c r="C122" s="29">
        <f>PPMT('harmonogram spłat'!$M$2,B122,obliczenia!$C$7,-obliczenia!$C$13)</f>
        <v>448.31043868745644</v>
      </c>
      <c r="D122" s="29">
        <f>IPMT('harmonogram spłat'!$M$2,B122,obliczenia!$C$7,-obliczenia!$C$13)</f>
        <v>1050.5658741944244</v>
      </c>
      <c r="E122" s="30">
        <f t="shared" si="1"/>
        <v>1498.8763128818809</v>
      </c>
      <c r="G122" s="26"/>
      <c r="H122" s="30">
        <f>'harmonogram spłat'!E122-obliczenia!$D$19</f>
        <v>149.88763128818823</v>
      </c>
      <c r="I122" s="30">
        <f>'harmonogram spłat'!E122-obliczenia!$D$20</f>
        <v>224.83144693228223</v>
      </c>
      <c r="J122" s="30">
        <f>'harmonogram spłat'!E122-obliczenia!$D$21</f>
        <v>299.77526257637624</v>
      </c>
    </row>
    <row r="123" spans="2:10" ht="15">
      <c r="B123" s="26">
        <v>120</v>
      </c>
      <c r="C123" s="29">
        <f>PPMT('harmonogram spłat'!$M$2,B123,obliczenia!$C$7,-obliczenia!$C$13)</f>
        <v>450.55199088089375</v>
      </c>
      <c r="D123" s="29">
        <f>IPMT('harmonogram spłat'!$M$2,B123,obliczenia!$C$7,-obliczenia!$C$13)</f>
        <v>1048.324322000987</v>
      </c>
      <c r="E123" s="30">
        <f t="shared" si="1"/>
        <v>1498.8763128818807</v>
      </c>
      <c r="G123" s="26"/>
      <c r="H123" s="30">
        <f>'harmonogram spłat'!E123-obliczenia!$D$19</f>
        <v>149.887631288188</v>
      </c>
      <c r="I123" s="30">
        <f>'harmonogram spłat'!E123-obliczenia!$D$20</f>
        <v>224.83144693228201</v>
      </c>
      <c r="J123" s="30">
        <f>'harmonogram spłat'!E123-obliczenia!$D$21</f>
        <v>299.77526257637601</v>
      </c>
    </row>
    <row r="124" spans="2:10" ht="15">
      <c r="B124" s="26">
        <v>121</v>
      </c>
      <c r="C124" s="29">
        <f>PPMT('harmonogram spłat'!$M$2,B124,obliczenia!$C$7,-obliczenia!$C$13)</f>
        <v>452.80475083529819</v>
      </c>
      <c r="D124" s="29">
        <f>IPMT('harmonogram spłat'!$M$2,B124,obliczenia!$C$7,-obliczenia!$C$13)</f>
        <v>1046.0715620465826</v>
      </c>
      <c r="E124" s="30">
        <f t="shared" si="1"/>
        <v>1498.8763128818807</v>
      </c>
      <c r="G124" s="26"/>
      <c r="H124" s="30">
        <f>'harmonogram spłat'!E124-obliczenia!$D$19</f>
        <v>149.887631288188</v>
      </c>
      <c r="I124" s="30">
        <f>'harmonogram spłat'!E124-obliczenia!$D$20</f>
        <v>224.83144693228201</v>
      </c>
      <c r="J124" s="30">
        <f>'harmonogram spłat'!E124-obliczenia!$D$21</f>
        <v>299.77526257637601</v>
      </c>
    </row>
    <row r="125" spans="2:10" ht="15">
      <c r="B125" s="26">
        <v>122</v>
      </c>
      <c r="C125" s="29">
        <f>PPMT('harmonogram spłat'!$M$2,B125,obliczenia!$C$7,-obliczenia!$C$13)</f>
        <v>455.0687745894748</v>
      </c>
      <c r="D125" s="29">
        <f>IPMT('harmonogram spłat'!$M$2,B125,obliczenia!$C$7,-obliczenia!$C$13)</f>
        <v>1043.807538292406</v>
      </c>
      <c r="E125" s="30">
        <f t="shared" si="1"/>
        <v>1498.8763128818807</v>
      </c>
      <c r="G125" s="26"/>
      <c r="H125" s="30">
        <f>'harmonogram spłat'!E125-obliczenia!$D$19</f>
        <v>149.887631288188</v>
      </c>
      <c r="I125" s="30">
        <f>'harmonogram spłat'!E125-obliczenia!$D$20</f>
        <v>224.83144693228201</v>
      </c>
      <c r="J125" s="30">
        <f>'harmonogram spłat'!E125-obliczenia!$D$21</f>
        <v>299.77526257637601</v>
      </c>
    </row>
    <row r="126" spans="2:10" ht="15">
      <c r="B126" s="26">
        <v>123</v>
      </c>
      <c r="C126" s="29">
        <f>PPMT('harmonogram spłat'!$M$2,B126,obliczenia!$C$7,-obliczenia!$C$13)</f>
        <v>457.34411846242205</v>
      </c>
      <c r="D126" s="29">
        <f>IPMT('harmonogram spłat'!$M$2,B126,obliczenia!$C$7,-obliczenia!$C$13)</f>
        <v>1041.5321944194586</v>
      </c>
      <c r="E126" s="30">
        <f t="shared" si="1"/>
        <v>1498.8763128818807</v>
      </c>
      <c r="G126" s="26"/>
      <c r="H126" s="30">
        <f>'harmonogram spłat'!E126-obliczenia!$D$19</f>
        <v>149.887631288188</v>
      </c>
      <c r="I126" s="30">
        <f>'harmonogram spłat'!E126-obliczenia!$D$20</f>
        <v>224.83144693228201</v>
      </c>
      <c r="J126" s="30">
        <f>'harmonogram spłat'!E126-obliczenia!$D$21</f>
        <v>299.77526257637601</v>
      </c>
    </row>
    <row r="127" spans="2:10" ht="15">
      <c r="B127" s="26">
        <v>124</v>
      </c>
      <c r="C127" s="29">
        <f>PPMT('harmonogram spłat'!$M$2,B127,obliczenia!$C$7,-obliczenia!$C$13)</f>
        <v>459.63083905473422</v>
      </c>
      <c r="D127" s="29">
        <f>IPMT('harmonogram spłat'!$M$2,B127,obliczenia!$C$7,-obliczenia!$C$13)</f>
        <v>1039.2454738271465</v>
      </c>
      <c r="E127" s="30">
        <f t="shared" si="1"/>
        <v>1498.8763128818807</v>
      </c>
      <c r="G127" s="26"/>
      <c r="H127" s="30">
        <f>'harmonogram spłat'!E127-obliczenia!$D$19</f>
        <v>149.887631288188</v>
      </c>
      <c r="I127" s="30">
        <f>'harmonogram spłat'!E127-obliczenia!$D$20</f>
        <v>224.83144693228201</v>
      </c>
      <c r="J127" s="30">
        <f>'harmonogram spłat'!E127-obliczenia!$D$21</f>
        <v>299.77526257637601</v>
      </c>
    </row>
    <row r="128" spans="2:10" ht="15">
      <c r="B128" s="26">
        <v>125</v>
      </c>
      <c r="C128" s="29">
        <f>PPMT('harmonogram spłat'!$M$2,B128,obliczenia!$C$7,-obliczenia!$C$13)</f>
        <v>461.92899325000786</v>
      </c>
      <c r="D128" s="29">
        <f>IPMT('harmonogram spłat'!$M$2,B128,obliczenia!$C$7,-obliczenia!$C$13)</f>
        <v>1036.9473196318729</v>
      </c>
      <c r="E128" s="30">
        <f t="shared" si="1"/>
        <v>1498.8763128818807</v>
      </c>
      <c r="G128" s="26"/>
      <c r="H128" s="30">
        <f>'harmonogram spłat'!E128-obliczenia!$D$19</f>
        <v>149.887631288188</v>
      </c>
      <c r="I128" s="30">
        <f>'harmonogram spłat'!E128-obliczenia!$D$20</f>
        <v>224.83144693228201</v>
      </c>
      <c r="J128" s="30">
        <f>'harmonogram spłat'!E128-obliczenia!$D$21</f>
        <v>299.77526257637601</v>
      </c>
    </row>
    <row r="129" spans="2:10" ht="15">
      <c r="B129" s="26">
        <v>126</v>
      </c>
      <c r="C129" s="29">
        <f>PPMT('harmonogram spłat'!$M$2,B129,obliczenia!$C$7,-obliczenia!$C$13)</f>
        <v>464.23863821625798</v>
      </c>
      <c r="D129" s="29">
        <f>IPMT('harmonogram spłat'!$M$2,B129,obliczenia!$C$7,-obliczenia!$C$13)</f>
        <v>1034.6376746656229</v>
      </c>
      <c r="E129" s="30">
        <f t="shared" si="1"/>
        <v>1498.8763128818809</v>
      </c>
      <c r="G129" s="26"/>
      <c r="H129" s="30">
        <f>'harmonogram spłat'!E129-obliczenia!$D$19</f>
        <v>149.88763128818823</v>
      </c>
      <c r="I129" s="30">
        <f>'harmonogram spłat'!E129-obliczenia!$D$20</f>
        <v>224.83144693228223</v>
      </c>
      <c r="J129" s="30">
        <f>'harmonogram spłat'!E129-obliczenia!$D$21</f>
        <v>299.77526257637624</v>
      </c>
    </row>
    <row r="130" spans="2:10" ht="15">
      <c r="B130" s="26">
        <v>127</v>
      </c>
      <c r="C130" s="29">
        <f>PPMT('harmonogram spłat'!$M$2,B130,obliczenia!$C$7,-obliczenia!$C$13)</f>
        <v>466.55983140733917</v>
      </c>
      <c r="D130" s="29">
        <f>IPMT('harmonogram spłat'!$M$2,B130,obliczenia!$C$7,-obliczenia!$C$13)</f>
        <v>1032.3164814745414</v>
      </c>
      <c r="E130" s="30">
        <f t="shared" si="1"/>
        <v>1498.8763128818805</v>
      </c>
      <c r="G130" s="26"/>
      <c r="H130" s="30">
        <f>'harmonogram spłat'!E130-obliczenia!$D$19</f>
        <v>149.88763128818778</v>
      </c>
      <c r="I130" s="30">
        <f>'harmonogram spłat'!E130-obliczenia!$D$20</f>
        <v>224.83144693228178</v>
      </c>
      <c r="J130" s="30">
        <f>'harmonogram spłat'!E130-obliczenia!$D$21</f>
        <v>299.77526257637578</v>
      </c>
    </row>
    <row r="131" spans="2:10" ht="15">
      <c r="B131" s="26">
        <v>128</v>
      </c>
      <c r="C131" s="29">
        <f>PPMT('harmonogram spłat'!$M$2,B131,obliczenia!$C$7,-obliczenia!$C$13)</f>
        <v>468.89263056437596</v>
      </c>
      <c r="D131" s="29">
        <f>IPMT('harmonogram spłat'!$M$2,B131,obliczenia!$C$7,-obliczenia!$C$13)</f>
        <v>1029.9836823175049</v>
      </c>
      <c r="E131" s="30">
        <f t="shared" si="1"/>
        <v>1498.8763128818809</v>
      </c>
      <c r="G131" s="26"/>
      <c r="H131" s="30">
        <f>'harmonogram spłat'!E131-obliczenia!$D$19</f>
        <v>149.88763128818823</v>
      </c>
      <c r="I131" s="30">
        <f>'harmonogram spłat'!E131-obliczenia!$D$20</f>
        <v>224.83144693228223</v>
      </c>
      <c r="J131" s="30">
        <f>'harmonogram spłat'!E131-obliczenia!$D$21</f>
        <v>299.77526257637624</v>
      </c>
    </row>
    <row r="132" spans="2:10" ht="15">
      <c r="B132" s="26">
        <v>129</v>
      </c>
      <c r="C132" s="29">
        <f>PPMT('harmonogram spłat'!$M$2,B132,obliczenia!$C$7,-obliczenia!$C$13)</f>
        <v>471.23709371719781</v>
      </c>
      <c r="D132" s="29">
        <f>IPMT('harmonogram spłat'!$M$2,B132,obliczenia!$C$7,-obliczenia!$C$13)</f>
        <v>1027.6392191646828</v>
      </c>
      <c r="E132" s="30">
        <f t="shared" ref="E132:E195" si="2">SUM(C132:D132)</f>
        <v>1498.8763128818805</v>
      </c>
      <c r="G132" s="26"/>
      <c r="H132" s="30">
        <f>'harmonogram spłat'!E132-obliczenia!$D$19</f>
        <v>149.88763128818778</v>
      </c>
      <c r="I132" s="30">
        <f>'harmonogram spłat'!E132-obliczenia!$D$20</f>
        <v>224.83144693228178</v>
      </c>
      <c r="J132" s="30">
        <f>'harmonogram spłat'!E132-obliczenia!$D$21</f>
        <v>299.77526257637578</v>
      </c>
    </row>
    <row r="133" spans="2:10" ht="15">
      <c r="B133" s="26">
        <v>130</v>
      </c>
      <c r="C133" s="29">
        <f>PPMT('harmonogram spłat'!$M$2,B133,obliczenia!$C$7,-obliczenia!$C$13)</f>
        <v>473.59327918578367</v>
      </c>
      <c r="D133" s="29">
        <f>IPMT('harmonogram spłat'!$M$2,B133,obliczenia!$C$7,-obliczenia!$C$13)</f>
        <v>1025.2830336960969</v>
      </c>
      <c r="E133" s="30">
        <f t="shared" si="2"/>
        <v>1498.8763128818805</v>
      </c>
      <c r="G133" s="26"/>
      <c r="H133" s="30">
        <f>'harmonogram spłat'!E133-obliczenia!$D$19</f>
        <v>149.88763128818778</v>
      </c>
      <c r="I133" s="30">
        <f>'harmonogram spłat'!E133-obliczenia!$D$20</f>
        <v>224.83144693228178</v>
      </c>
      <c r="J133" s="30">
        <f>'harmonogram spłat'!E133-obliczenia!$D$21</f>
        <v>299.77526257637578</v>
      </c>
    </row>
    <row r="134" spans="2:10" ht="15">
      <c r="B134" s="26">
        <v>131</v>
      </c>
      <c r="C134" s="29">
        <f>PPMT('harmonogram spłat'!$M$2,B134,obliczenia!$C$7,-obliczenia!$C$13)</f>
        <v>475.96124558171266</v>
      </c>
      <c r="D134" s="29">
        <f>IPMT('harmonogram spłat'!$M$2,B134,obliczenia!$C$7,-obliczenia!$C$13)</f>
        <v>1022.9150673001681</v>
      </c>
      <c r="E134" s="30">
        <f t="shared" si="2"/>
        <v>1498.8763128818807</v>
      </c>
      <c r="G134" s="26"/>
      <c r="H134" s="30">
        <f>'harmonogram spłat'!E134-obliczenia!$D$19</f>
        <v>149.887631288188</v>
      </c>
      <c r="I134" s="30">
        <f>'harmonogram spłat'!E134-obliczenia!$D$20</f>
        <v>224.83144693228201</v>
      </c>
      <c r="J134" s="30">
        <f>'harmonogram spłat'!E134-obliczenia!$D$21</f>
        <v>299.77526257637601</v>
      </c>
    </row>
    <row r="135" spans="2:10" ht="15">
      <c r="B135" s="26">
        <v>132</v>
      </c>
      <c r="C135" s="29">
        <f>PPMT('harmonogram spłat'!$M$2,B135,obliczenia!$C$7,-obliczenia!$C$13)</f>
        <v>478.34105180962121</v>
      </c>
      <c r="D135" s="29">
        <f>IPMT('harmonogram spłat'!$M$2,B135,obliczenia!$C$7,-obliczenia!$C$13)</f>
        <v>1020.5352610722596</v>
      </c>
      <c r="E135" s="30">
        <f t="shared" si="2"/>
        <v>1498.8763128818807</v>
      </c>
      <c r="G135" s="26"/>
      <c r="H135" s="30">
        <f>'harmonogram spłat'!E135-obliczenia!$D$19</f>
        <v>149.887631288188</v>
      </c>
      <c r="I135" s="30">
        <f>'harmonogram spłat'!E135-obliczenia!$D$20</f>
        <v>224.83144693228201</v>
      </c>
      <c r="J135" s="30">
        <f>'harmonogram spłat'!E135-obliczenia!$D$21</f>
        <v>299.77526257637601</v>
      </c>
    </row>
    <row r="136" spans="2:10" ht="15">
      <c r="B136" s="26">
        <v>133</v>
      </c>
      <c r="C136" s="29">
        <f>PPMT('harmonogram spłat'!$M$2,B136,obliczenia!$C$7,-obliczenia!$C$13)</f>
        <v>480.7327570686694</v>
      </c>
      <c r="D136" s="29">
        <f>IPMT('harmonogram spłat'!$M$2,B136,obliczenia!$C$7,-obliczenia!$C$13)</f>
        <v>1018.1435558132113</v>
      </c>
      <c r="E136" s="30">
        <f t="shared" si="2"/>
        <v>1498.8763128818807</v>
      </c>
      <c r="G136" s="26"/>
      <c r="H136" s="30">
        <f>'harmonogram spłat'!E136-obliczenia!$D$19</f>
        <v>149.887631288188</v>
      </c>
      <c r="I136" s="30">
        <f>'harmonogram spłat'!E136-obliczenia!$D$20</f>
        <v>224.83144693228201</v>
      </c>
      <c r="J136" s="30">
        <f>'harmonogram spłat'!E136-obliczenia!$D$21</f>
        <v>299.77526257637601</v>
      </c>
    </row>
    <row r="137" spans="2:10" ht="15">
      <c r="B137" s="26">
        <v>134</v>
      </c>
      <c r="C137" s="29">
        <f>PPMT('harmonogram spłat'!$M$2,B137,obliczenia!$C$7,-obliczenia!$C$13)</f>
        <v>483.13642085401261</v>
      </c>
      <c r="D137" s="29">
        <f>IPMT('harmonogram spłat'!$M$2,B137,obliczenia!$C$7,-obliczenia!$C$13)</f>
        <v>1015.7398920278681</v>
      </c>
      <c r="E137" s="30">
        <f t="shared" si="2"/>
        <v>1498.8763128818807</v>
      </c>
      <c r="G137" s="26"/>
      <c r="H137" s="30">
        <f>'harmonogram spłat'!E137-obliczenia!$D$19</f>
        <v>149.887631288188</v>
      </c>
      <c r="I137" s="30">
        <f>'harmonogram spłat'!E137-obliczenia!$D$20</f>
        <v>224.83144693228201</v>
      </c>
      <c r="J137" s="30">
        <f>'harmonogram spłat'!E137-obliczenia!$D$21</f>
        <v>299.77526257637601</v>
      </c>
    </row>
    <row r="138" spans="2:10" ht="15">
      <c r="B138" s="26">
        <v>135</v>
      </c>
      <c r="C138" s="29">
        <f>PPMT('harmonogram spłat'!$M$2,B138,obliczenia!$C$7,-obliczenia!$C$13)</f>
        <v>485.55210295828277</v>
      </c>
      <c r="D138" s="29">
        <f>IPMT('harmonogram spłat'!$M$2,B138,obliczenia!$C$7,-obliczenia!$C$13)</f>
        <v>1013.3242099235981</v>
      </c>
      <c r="E138" s="30">
        <f t="shared" si="2"/>
        <v>1498.8763128818809</v>
      </c>
      <c r="G138" s="26"/>
      <c r="H138" s="30">
        <f>'harmonogram spłat'!E138-obliczenia!$D$19</f>
        <v>149.88763128818823</v>
      </c>
      <c r="I138" s="30">
        <f>'harmonogram spłat'!E138-obliczenia!$D$20</f>
        <v>224.83144693228223</v>
      </c>
      <c r="J138" s="30">
        <f>'harmonogram spłat'!E138-obliczenia!$D$21</f>
        <v>299.77526257637624</v>
      </c>
    </row>
    <row r="139" spans="2:10" ht="15">
      <c r="B139" s="26">
        <v>136</v>
      </c>
      <c r="C139" s="29">
        <f>PPMT('harmonogram spłat'!$M$2,B139,obliczenia!$C$7,-obliczenia!$C$13)</f>
        <v>487.97986347307415</v>
      </c>
      <c r="D139" s="29">
        <f>IPMT('harmonogram spłat'!$M$2,B139,obliczenia!$C$7,-obliczenia!$C$13)</f>
        <v>1010.8964494088067</v>
      </c>
      <c r="E139" s="30">
        <f t="shared" si="2"/>
        <v>1498.8763128818809</v>
      </c>
      <c r="G139" s="26"/>
      <c r="H139" s="30">
        <f>'harmonogram spłat'!E139-obliczenia!$D$19</f>
        <v>149.88763128818823</v>
      </c>
      <c r="I139" s="30">
        <f>'harmonogram spłat'!E139-obliczenia!$D$20</f>
        <v>224.83144693228223</v>
      </c>
      <c r="J139" s="30">
        <f>'harmonogram spłat'!E139-obliczenia!$D$21</f>
        <v>299.77526257637624</v>
      </c>
    </row>
    <row r="140" spans="2:10" ht="15">
      <c r="B140" s="26">
        <v>137</v>
      </c>
      <c r="C140" s="29">
        <f>PPMT('harmonogram spłat'!$M$2,B140,obliczenia!$C$7,-obliczenia!$C$13)</f>
        <v>490.41976279043962</v>
      </c>
      <c r="D140" s="29">
        <f>IPMT('harmonogram spłat'!$M$2,B140,obliczenia!$C$7,-obliczenia!$C$13)</f>
        <v>1008.4565500914412</v>
      </c>
      <c r="E140" s="30">
        <f t="shared" si="2"/>
        <v>1498.8763128818807</v>
      </c>
      <c r="G140" s="26"/>
      <c r="H140" s="30">
        <f>'harmonogram spłat'!E140-obliczenia!$D$19</f>
        <v>149.887631288188</v>
      </c>
      <c r="I140" s="30">
        <f>'harmonogram spłat'!E140-obliczenia!$D$20</f>
        <v>224.83144693228201</v>
      </c>
      <c r="J140" s="30">
        <f>'harmonogram spłat'!E140-obliczenia!$D$21</f>
        <v>299.77526257637601</v>
      </c>
    </row>
    <row r="141" spans="2:10" ht="15">
      <c r="B141" s="26">
        <v>138</v>
      </c>
      <c r="C141" s="29">
        <f>PPMT('harmonogram spłat'!$M$2,B141,obliczenia!$C$7,-obliczenia!$C$13)</f>
        <v>492.87186160439177</v>
      </c>
      <c r="D141" s="29">
        <f>IPMT('harmonogram spłat'!$M$2,B141,obliczenia!$C$7,-obliczenia!$C$13)</f>
        <v>1006.004451277489</v>
      </c>
      <c r="E141" s="30">
        <f t="shared" si="2"/>
        <v>1498.8763128818807</v>
      </c>
      <c r="G141" s="26"/>
      <c r="H141" s="30">
        <f>'harmonogram spłat'!E141-obliczenia!$D$19</f>
        <v>149.887631288188</v>
      </c>
      <c r="I141" s="30">
        <f>'harmonogram spłat'!E141-obliczenia!$D$20</f>
        <v>224.83144693228201</v>
      </c>
      <c r="J141" s="30">
        <f>'harmonogram spłat'!E141-obliczenia!$D$21</f>
        <v>299.77526257637601</v>
      </c>
    </row>
    <row r="142" spans="2:10" ht="15">
      <c r="B142" s="26">
        <v>139</v>
      </c>
      <c r="C142" s="29">
        <f>PPMT('harmonogram spłat'!$M$2,B142,obliczenia!$C$7,-obliczenia!$C$13)</f>
        <v>495.33622091241381</v>
      </c>
      <c r="D142" s="29">
        <f>IPMT('harmonogram spłat'!$M$2,B142,obliczenia!$C$7,-obliczenia!$C$13)</f>
        <v>1003.5400919694669</v>
      </c>
      <c r="E142" s="30">
        <f t="shared" si="2"/>
        <v>1498.8763128818807</v>
      </c>
      <c r="G142" s="26"/>
      <c r="H142" s="30">
        <f>'harmonogram spłat'!E142-obliczenia!$D$19</f>
        <v>149.887631288188</v>
      </c>
      <c r="I142" s="30">
        <f>'harmonogram spłat'!E142-obliczenia!$D$20</f>
        <v>224.83144693228201</v>
      </c>
      <c r="J142" s="30">
        <f>'harmonogram spłat'!E142-obliczenia!$D$21</f>
        <v>299.77526257637601</v>
      </c>
    </row>
    <row r="143" spans="2:10" ht="15">
      <c r="B143" s="26">
        <v>140</v>
      </c>
      <c r="C143" s="29">
        <f>PPMT('harmonogram spłat'!$M$2,B143,obliczenia!$C$7,-obliczenia!$C$13)</f>
        <v>497.81290201697573</v>
      </c>
      <c r="D143" s="29">
        <f>IPMT('harmonogram spłat'!$M$2,B143,obliczenia!$C$7,-obliczenia!$C$13)</f>
        <v>1001.0634108649049</v>
      </c>
      <c r="E143" s="30">
        <f t="shared" si="2"/>
        <v>1498.8763128818805</v>
      </c>
      <c r="G143" s="26"/>
      <c r="H143" s="30">
        <f>'harmonogram spłat'!E143-obliczenia!$D$19</f>
        <v>149.88763128818778</v>
      </c>
      <c r="I143" s="30">
        <f>'harmonogram spłat'!E143-obliczenia!$D$20</f>
        <v>224.83144693228178</v>
      </c>
      <c r="J143" s="30">
        <f>'harmonogram spłat'!E143-obliczenia!$D$21</f>
        <v>299.77526257637578</v>
      </c>
    </row>
    <row r="144" spans="2:10" ht="15">
      <c r="B144" s="26">
        <v>141</v>
      </c>
      <c r="C144" s="29">
        <f>PPMT('harmonogram spłat'!$M$2,B144,obliczenia!$C$7,-obliczenia!$C$13)</f>
        <v>500.30196652706059</v>
      </c>
      <c r="D144" s="29">
        <f>IPMT('harmonogram spłat'!$M$2,B144,obliczenia!$C$7,-obliczenia!$C$13)</f>
        <v>998.57434635482014</v>
      </c>
      <c r="E144" s="30">
        <f t="shared" si="2"/>
        <v>1498.8763128818807</v>
      </c>
      <c r="G144" s="26"/>
      <c r="H144" s="30">
        <f>'harmonogram spłat'!E144-obliczenia!$D$19</f>
        <v>149.887631288188</v>
      </c>
      <c r="I144" s="30">
        <f>'harmonogram spłat'!E144-obliczenia!$D$20</f>
        <v>224.83144693228201</v>
      </c>
      <c r="J144" s="30">
        <f>'harmonogram spłat'!E144-obliczenia!$D$21</f>
        <v>299.77526257637601</v>
      </c>
    </row>
    <row r="145" spans="2:10" ht="15">
      <c r="B145" s="26">
        <v>142</v>
      </c>
      <c r="C145" s="29">
        <f>PPMT('harmonogram spłat'!$M$2,B145,obliczenia!$C$7,-obliczenia!$C$13)</f>
        <v>502.80347635969594</v>
      </c>
      <c r="D145" s="29">
        <f>IPMT('harmonogram spłat'!$M$2,B145,obliczenia!$C$7,-obliczenia!$C$13)</f>
        <v>996.07283652218484</v>
      </c>
      <c r="E145" s="30">
        <f t="shared" si="2"/>
        <v>1498.8763128818807</v>
      </c>
      <c r="G145" s="26"/>
      <c r="H145" s="30">
        <f>'harmonogram spłat'!E145-obliczenia!$D$19</f>
        <v>149.887631288188</v>
      </c>
      <c r="I145" s="30">
        <f>'harmonogram spłat'!E145-obliczenia!$D$20</f>
        <v>224.83144693228201</v>
      </c>
      <c r="J145" s="30">
        <f>'harmonogram spłat'!E145-obliczenia!$D$21</f>
        <v>299.77526257637601</v>
      </c>
    </row>
    <row r="146" spans="2:10" ht="15">
      <c r="B146" s="26">
        <v>143</v>
      </c>
      <c r="C146" s="29">
        <f>PPMT('harmonogram spłat'!$M$2,B146,obliczenia!$C$7,-obliczenia!$C$13)</f>
        <v>505.31749374149439</v>
      </c>
      <c r="D146" s="29">
        <f>IPMT('harmonogram spłat'!$M$2,B146,obliczenia!$C$7,-obliczenia!$C$13)</f>
        <v>993.55881914038616</v>
      </c>
      <c r="E146" s="30">
        <f t="shared" si="2"/>
        <v>1498.8763128818805</v>
      </c>
      <c r="G146" s="26"/>
      <c r="H146" s="30">
        <f>'harmonogram spłat'!E146-obliczenia!$D$19</f>
        <v>149.88763128818778</v>
      </c>
      <c r="I146" s="30">
        <f>'harmonogram spłat'!E146-obliczenia!$D$20</f>
        <v>224.83144693228178</v>
      </c>
      <c r="J146" s="30">
        <f>'harmonogram spłat'!E146-obliczenia!$D$21</f>
        <v>299.77526257637578</v>
      </c>
    </row>
    <row r="147" spans="2:10" ht="15">
      <c r="B147" s="26">
        <v>144</v>
      </c>
      <c r="C147" s="29">
        <f>PPMT('harmonogram spłat'!$M$2,B147,obliczenia!$C$7,-obliczenia!$C$13)</f>
        <v>507.84408121020198</v>
      </c>
      <c r="D147" s="29">
        <f>IPMT('harmonogram spłat'!$M$2,B147,obliczenia!$C$7,-obliczenia!$C$13)</f>
        <v>991.0322316716788</v>
      </c>
      <c r="E147" s="30">
        <f t="shared" si="2"/>
        <v>1498.8763128818807</v>
      </c>
      <c r="G147" s="26"/>
      <c r="H147" s="30">
        <f>'harmonogram spłat'!E147-obliczenia!$D$19</f>
        <v>149.887631288188</v>
      </c>
      <c r="I147" s="30">
        <f>'harmonogram spłat'!E147-obliczenia!$D$20</f>
        <v>224.83144693228201</v>
      </c>
      <c r="J147" s="30">
        <f>'harmonogram spłat'!E147-obliczenia!$D$21</f>
        <v>299.77526257637601</v>
      </c>
    </row>
    <row r="148" spans="2:10" ht="15">
      <c r="B148" s="26">
        <v>145</v>
      </c>
      <c r="C148" s="29">
        <f>PPMT('harmonogram spłat'!$M$2,B148,obliczenia!$C$7,-obliczenia!$C$13)</f>
        <v>510.38330161625294</v>
      </c>
      <c r="D148" s="29">
        <f>IPMT('harmonogram spłat'!$M$2,B148,obliczenia!$C$7,-obliczenia!$C$13)</f>
        <v>988.49301126562784</v>
      </c>
      <c r="E148" s="30">
        <f t="shared" si="2"/>
        <v>1498.8763128818807</v>
      </c>
      <c r="G148" s="26"/>
      <c r="H148" s="30">
        <f>'harmonogram spłat'!E148-obliczenia!$D$19</f>
        <v>149.887631288188</v>
      </c>
      <c r="I148" s="30">
        <f>'harmonogram spłat'!E148-obliczenia!$D$20</f>
        <v>224.83144693228201</v>
      </c>
      <c r="J148" s="30">
        <f>'harmonogram spłat'!E148-obliczenia!$D$21</f>
        <v>299.77526257637601</v>
      </c>
    </row>
    <row r="149" spans="2:10" ht="15">
      <c r="B149" s="26">
        <v>146</v>
      </c>
      <c r="C149" s="29">
        <f>PPMT('harmonogram spłat'!$M$2,B149,obliczenia!$C$7,-obliczenia!$C$13)</f>
        <v>512.93521812433426</v>
      </c>
      <c r="D149" s="29">
        <f>IPMT('harmonogram spłat'!$M$2,B149,obliczenia!$C$7,-obliczenia!$C$13)</f>
        <v>985.94109475754658</v>
      </c>
      <c r="E149" s="30">
        <f t="shared" si="2"/>
        <v>1498.8763128818809</v>
      </c>
      <c r="G149" s="26"/>
      <c r="H149" s="30">
        <f>'harmonogram spłat'!E149-obliczenia!$D$19</f>
        <v>149.88763128818823</v>
      </c>
      <c r="I149" s="30">
        <f>'harmonogram spłat'!E149-obliczenia!$D$20</f>
        <v>224.83144693228223</v>
      </c>
      <c r="J149" s="30">
        <f>'harmonogram spłat'!E149-obliczenia!$D$21</f>
        <v>299.77526257637624</v>
      </c>
    </row>
    <row r="150" spans="2:10" ht="15">
      <c r="B150" s="26">
        <v>147</v>
      </c>
      <c r="C150" s="29">
        <f>PPMT('harmonogram spłat'!$M$2,B150,obliczenia!$C$7,-obliczenia!$C$13)</f>
        <v>515.49989421495582</v>
      </c>
      <c r="D150" s="29">
        <f>IPMT('harmonogram spłat'!$M$2,B150,obliczenia!$C$7,-obliczenia!$C$13)</f>
        <v>983.37641866692491</v>
      </c>
      <c r="E150" s="30">
        <f t="shared" si="2"/>
        <v>1498.8763128818807</v>
      </c>
      <c r="G150" s="26"/>
      <c r="H150" s="30">
        <f>'harmonogram spłat'!E150-obliczenia!$D$19</f>
        <v>149.887631288188</v>
      </c>
      <c r="I150" s="30">
        <f>'harmonogram spłat'!E150-obliczenia!$D$20</f>
        <v>224.83144693228201</v>
      </c>
      <c r="J150" s="30">
        <f>'harmonogram spłat'!E150-obliczenia!$D$21</f>
        <v>299.77526257637601</v>
      </c>
    </row>
    <row r="151" spans="2:10" ht="15">
      <c r="B151" s="26">
        <v>148</v>
      </c>
      <c r="C151" s="29">
        <f>PPMT('harmonogram spłat'!$M$2,B151,obliczenia!$C$7,-obliczenia!$C$13)</f>
        <v>518.07739368603075</v>
      </c>
      <c r="D151" s="29">
        <f>IPMT('harmonogram spłat'!$M$2,B151,obliczenia!$C$7,-obliczenia!$C$13)</f>
        <v>980.79891919585009</v>
      </c>
      <c r="E151" s="30">
        <f t="shared" si="2"/>
        <v>1498.8763128818809</v>
      </c>
      <c r="G151" s="26"/>
      <c r="H151" s="30">
        <f>'harmonogram spłat'!E151-obliczenia!$D$19</f>
        <v>149.88763128818823</v>
      </c>
      <c r="I151" s="30">
        <f>'harmonogram spłat'!E151-obliczenia!$D$20</f>
        <v>224.83144693228223</v>
      </c>
      <c r="J151" s="30">
        <f>'harmonogram spłat'!E151-obliczenia!$D$21</f>
        <v>299.77526257637624</v>
      </c>
    </row>
    <row r="152" spans="2:10" ht="15">
      <c r="B152" s="26">
        <v>149</v>
      </c>
      <c r="C152" s="29">
        <f>PPMT('harmonogram spłat'!$M$2,B152,obliczenia!$C$7,-obliczenia!$C$13)</f>
        <v>520.66778065446078</v>
      </c>
      <c r="D152" s="29">
        <f>IPMT('harmonogram spłat'!$M$2,B152,obliczenia!$C$7,-obliczenia!$C$13)</f>
        <v>978.20853222741994</v>
      </c>
      <c r="E152" s="30">
        <f t="shared" si="2"/>
        <v>1498.8763128818807</v>
      </c>
      <c r="G152" s="26"/>
      <c r="H152" s="30">
        <f>'harmonogram spłat'!E152-obliczenia!$D$19</f>
        <v>149.887631288188</v>
      </c>
      <c r="I152" s="30">
        <f>'harmonogram spłat'!E152-obliczenia!$D$20</f>
        <v>224.83144693228201</v>
      </c>
      <c r="J152" s="30">
        <f>'harmonogram spłat'!E152-obliczenia!$D$21</f>
        <v>299.77526257637601</v>
      </c>
    </row>
    <row r="153" spans="2:10" ht="15">
      <c r="B153" s="26">
        <v>150</v>
      </c>
      <c r="C153" s="29">
        <f>PPMT('harmonogram spłat'!$M$2,B153,obliczenia!$C$7,-obliczenia!$C$13)</f>
        <v>523.27111955773307</v>
      </c>
      <c r="D153" s="29">
        <f>IPMT('harmonogram spłat'!$M$2,B153,obliczenia!$C$7,-obliczenia!$C$13)</f>
        <v>975.60519332414754</v>
      </c>
      <c r="E153" s="30">
        <f t="shared" si="2"/>
        <v>1498.8763128818805</v>
      </c>
      <c r="G153" s="26"/>
      <c r="H153" s="30">
        <f>'harmonogram spłat'!E153-obliczenia!$D$19</f>
        <v>149.88763128818778</v>
      </c>
      <c r="I153" s="30">
        <f>'harmonogram spłat'!E153-obliczenia!$D$20</f>
        <v>224.83144693228178</v>
      </c>
      <c r="J153" s="30">
        <f>'harmonogram spłat'!E153-obliczenia!$D$21</f>
        <v>299.77526257637578</v>
      </c>
    </row>
    <row r="154" spans="2:10" ht="15">
      <c r="B154" s="26">
        <v>151</v>
      </c>
      <c r="C154" s="29">
        <f>PPMT('harmonogram spłat'!$M$2,B154,obliczenia!$C$7,-obliczenia!$C$13)</f>
        <v>525.88747515552166</v>
      </c>
      <c r="D154" s="29">
        <f>IPMT('harmonogram spłat'!$M$2,B154,obliczenia!$C$7,-obliczenia!$C$13)</f>
        <v>972.98883772635907</v>
      </c>
      <c r="E154" s="30">
        <f t="shared" si="2"/>
        <v>1498.8763128818807</v>
      </c>
      <c r="G154" s="26"/>
      <c r="H154" s="30">
        <f>'harmonogram spłat'!E154-obliczenia!$D$19</f>
        <v>149.887631288188</v>
      </c>
      <c r="I154" s="30">
        <f>'harmonogram spłat'!E154-obliczenia!$D$20</f>
        <v>224.83144693228201</v>
      </c>
      <c r="J154" s="30">
        <f>'harmonogram spłat'!E154-obliczenia!$D$21</f>
        <v>299.77526257637601</v>
      </c>
    </row>
    <row r="155" spans="2:10" ht="15">
      <c r="B155" s="26">
        <v>152</v>
      </c>
      <c r="C155" s="29">
        <f>PPMT('harmonogram spłat'!$M$2,B155,obliczenia!$C$7,-obliczenia!$C$13)</f>
        <v>528.51691253129934</v>
      </c>
      <c r="D155" s="29">
        <f>IPMT('harmonogram spłat'!$M$2,B155,obliczenia!$C$7,-obliczenia!$C$13)</f>
        <v>970.35940035058138</v>
      </c>
      <c r="E155" s="30">
        <f t="shared" si="2"/>
        <v>1498.8763128818807</v>
      </c>
      <c r="G155" s="26"/>
      <c r="H155" s="30">
        <f>'harmonogram spłat'!E155-obliczenia!$D$19</f>
        <v>149.887631288188</v>
      </c>
      <c r="I155" s="30">
        <f>'harmonogram spłat'!E155-obliczenia!$D$20</f>
        <v>224.83144693228201</v>
      </c>
      <c r="J155" s="30">
        <f>'harmonogram spłat'!E155-obliczenia!$D$21</f>
        <v>299.77526257637601</v>
      </c>
    </row>
    <row r="156" spans="2:10" ht="15">
      <c r="B156" s="26">
        <v>153</v>
      </c>
      <c r="C156" s="29">
        <f>PPMT('harmonogram spłat'!$M$2,B156,obliczenia!$C$7,-obliczenia!$C$13)</f>
        <v>531.15949709395591</v>
      </c>
      <c r="D156" s="29">
        <f>IPMT('harmonogram spłat'!$M$2,B156,obliczenia!$C$7,-obliczenia!$C$13)</f>
        <v>967.71681578792493</v>
      </c>
      <c r="E156" s="30">
        <f t="shared" si="2"/>
        <v>1498.8763128818809</v>
      </c>
      <c r="G156" s="26"/>
      <c r="H156" s="30">
        <f>'harmonogram spłat'!E156-obliczenia!$D$19</f>
        <v>149.88763128818823</v>
      </c>
      <c r="I156" s="30">
        <f>'harmonogram spłat'!E156-obliczenia!$D$20</f>
        <v>224.83144693228223</v>
      </c>
      <c r="J156" s="30">
        <f>'harmonogram spłat'!E156-obliczenia!$D$21</f>
        <v>299.77526257637624</v>
      </c>
    </row>
    <row r="157" spans="2:10" ht="15">
      <c r="B157" s="26">
        <v>154</v>
      </c>
      <c r="C157" s="29">
        <f>PPMT('harmonogram spłat'!$M$2,B157,obliczenia!$C$7,-obliczenia!$C$13)</f>
        <v>533.81529457942554</v>
      </c>
      <c r="D157" s="29">
        <f>IPMT('harmonogram spłat'!$M$2,B157,obliczenia!$C$7,-obliczenia!$C$13)</f>
        <v>965.06101830245518</v>
      </c>
      <c r="E157" s="30">
        <f t="shared" si="2"/>
        <v>1498.8763128818807</v>
      </c>
      <c r="G157" s="26"/>
      <c r="H157" s="30">
        <f>'harmonogram spłat'!E157-obliczenia!$D$19</f>
        <v>149.887631288188</v>
      </c>
      <c r="I157" s="30">
        <f>'harmonogram spłat'!E157-obliczenia!$D$20</f>
        <v>224.83144693228201</v>
      </c>
      <c r="J157" s="30">
        <f>'harmonogram spłat'!E157-obliczenia!$D$21</f>
        <v>299.77526257637601</v>
      </c>
    </row>
    <row r="158" spans="2:10" ht="15">
      <c r="B158" s="26">
        <v>155</v>
      </c>
      <c r="C158" s="29">
        <f>PPMT('harmonogram spłat'!$M$2,B158,obliczenia!$C$7,-obliczenia!$C$13)</f>
        <v>536.48437105232279</v>
      </c>
      <c r="D158" s="29">
        <f>IPMT('harmonogram spłat'!$M$2,B158,obliczenia!$C$7,-obliczenia!$C$13)</f>
        <v>962.39194182955805</v>
      </c>
      <c r="E158" s="30">
        <f t="shared" si="2"/>
        <v>1498.8763128818809</v>
      </c>
      <c r="G158" s="26"/>
      <c r="H158" s="30">
        <f>'harmonogram spłat'!E158-obliczenia!$D$19</f>
        <v>149.88763128818823</v>
      </c>
      <c r="I158" s="30">
        <f>'harmonogram spłat'!E158-obliczenia!$D$20</f>
        <v>224.83144693228223</v>
      </c>
      <c r="J158" s="30">
        <f>'harmonogram spłat'!E158-obliczenia!$D$21</f>
        <v>299.77526257637624</v>
      </c>
    </row>
    <row r="159" spans="2:10" ht="15">
      <c r="B159" s="26">
        <v>156</v>
      </c>
      <c r="C159" s="29">
        <f>PPMT('harmonogram spłat'!$M$2,B159,obliczenia!$C$7,-obliczenia!$C$13)</f>
        <v>539.16679290758441</v>
      </c>
      <c r="D159" s="29">
        <f>IPMT('harmonogram spłat'!$M$2,B159,obliczenia!$C$7,-obliczenia!$C$13)</f>
        <v>959.70951997429643</v>
      </c>
      <c r="E159" s="30">
        <f t="shared" si="2"/>
        <v>1498.8763128818809</v>
      </c>
      <c r="G159" s="26"/>
      <c r="H159" s="30">
        <f>'harmonogram spłat'!E159-obliczenia!$D$19</f>
        <v>149.88763128818823</v>
      </c>
      <c r="I159" s="30">
        <f>'harmonogram spłat'!E159-obliczenia!$D$20</f>
        <v>224.83144693228223</v>
      </c>
      <c r="J159" s="30">
        <f>'harmonogram spłat'!E159-obliczenia!$D$21</f>
        <v>299.77526257637624</v>
      </c>
    </row>
    <row r="160" spans="2:10" ht="15">
      <c r="B160" s="26">
        <v>157</v>
      </c>
      <c r="C160" s="29">
        <f>PPMT('harmonogram spłat'!$M$2,B160,obliczenia!$C$7,-obliczenia!$C$13)</f>
        <v>541.86262687212241</v>
      </c>
      <c r="D160" s="29">
        <f>IPMT('harmonogram spłat'!$M$2,B160,obliczenia!$C$7,-obliczenia!$C$13)</f>
        <v>957.01368600975843</v>
      </c>
      <c r="E160" s="30">
        <f t="shared" si="2"/>
        <v>1498.8763128818809</v>
      </c>
      <c r="G160" s="26"/>
      <c r="H160" s="30">
        <f>'harmonogram spłat'!E160-obliczenia!$D$19</f>
        <v>149.88763128818823</v>
      </c>
      <c r="I160" s="30">
        <f>'harmonogram spłat'!E160-obliczenia!$D$20</f>
        <v>224.83144693228223</v>
      </c>
      <c r="J160" s="30">
        <f>'harmonogram spłat'!E160-obliczenia!$D$21</f>
        <v>299.77526257637624</v>
      </c>
    </row>
    <row r="161" spans="2:10" ht="15">
      <c r="B161" s="26">
        <v>158</v>
      </c>
      <c r="C161" s="29">
        <f>PPMT('harmonogram spłat'!$M$2,B161,obliczenia!$C$7,-obliczenia!$C$13)</f>
        <v>544.57194000648281</v>
      </c>
      <c r="D161" s="29">
        <f>IPMT('harmonogram spłat'!$M$2,B161,obliczenia!$C$7,-obliczenia!$C$13)</f>
        <v>954.3043728753978</v>
      </c>
      <c r="E161" s="30">
        <f t="shared" si="2"/>
        <v>1498.8763128818805</v>
      </c>
      <c r="G161" s="26"/>
      <c r="H161" s="30">
        <f>'harmonogram spłat'!E161-obliczenia!$D$19</f>
        <v>149.88763128818778</v>
      </c>
      <c r="I161" s="30">
        <f>'harmonogram spłat'!E161-obliczenia!$D$20</f>
        <v>224.83144693228178</v>
      </c>
      <c r="J161" s="30">
        <f>'harmonogram spłat'!E161-obliczenia!$D$21</f>
        <v>299.77526257637578</v>
      </c>
    </row>
    <row r="162" spans="2:10" ht="15">
      <c r="B162" s="26">
        <v>159</v>
      </c>
      <c r="C162" s="29">
        <f>PPMT('harmonogram spłat'!$M$2,B162,obliczenia!$C$7,-obliczenia!$C$13)</f>
        <v>547.29479970651539</v>
      </c>
      <c r="D162" s="29">
        <f>IPMT('harmonogram spłat'!$M$2,B162,obliczenia!$C$7,-obliczenia!$C$13)</f>
        <v>951.58151317536544</v>
      </c>
      <c r="E162" s="30">
        <f t="shared" si="2"/>
        <v>1498.8763128818809</v>
      </c>
      <c r="G162" s="26"/>
      <c r="H162" s="30">
        <f>'harmonogram spłat'!E162-obliczenia!$D$19</f>
        <v>149.88763128818823</v>
      </c>
      <c r="I162" s="30">
        <f>'harmonogram spłat'!E162-obliczenia!$D$20</f>
        <v>224.83144693228223</v>
      </c>
      <c r="J162" s="30">
        <f>'harmonogram spłat'!E162-obliczenia!$D$21</f>
        <v>299.77526257637624</v>
      </c>
    </row>
    <row r="163" spans="2:10" ht="15">
      <c r="B163" s="26">
        <v>160</v>
      </c>
      <c r="C163" s="29">
        <f>PPMT('harmonogram spłat'!$M$2,B163,obliczenia!$C$7,-obliczenia!$C$13)</f>
        <v>550.03127370504797</v>
      </c>
      <c r="D163" s="29">
        <f>IPMT('harmonogram spłat'!$M$2,B163,obliczenia!$C$7,-obliczenia!$C$13)</f>
        <v>948.84503917683287</v>
      </c>
      <c r="E163" s="30">
        <f t="shared" si="2"/>
        <v>1498.8763128818809</v>
      </c>
      <c r="G163" s="26"/>
      <c r="H163" s="30">
        <f>'harmonogram spłat'!E163-obliczenia!$D$19</f>
        <v>149.88763128818823</v>
      </c>
      <c r="I163" s="30">
        <f>'harmonogram spłat'!E163-obliczenia!$D$20</f>
        <v>224.83144693228223</v>
      </c>
      <c r="J163" s="30">
        <f>'harmonogram spłat'!E163-obliczenia!$D$21</f>
        <v>299.77526257637624</v>
      </c>
    </row>
    <row r="164" spans="2:10" ht="15">
      <c r="B164" s="26">
        <v>161</v>
      </c>
      <c r="C164" s="29">
        <f>PPMT('harmonogram spłat'!$M$2,B164,obliczenia!$C$7,-obliczenia!$C$13)</f>
        <v>552.78143007357312</v>
      </c>
      <c r="D164" s="29">
        <f>IPMT('harmonogram spłat'!$M$2,B164,obliczenia!$C$7,-obliczenia!$C$13)</f>
        <v>946.0948828083076</v>
      </c>
      <c r="E164" s="30">
        <f t="shared" si="2"/>
        <v>1498.8763128818807</v>
      </c>
      <c r="G164" s="26"/>
      <c r="H164" s="30">
        <f>'harmonogram spłat'!E164-obliczenia!$D$19</f>
        <v>149.887631288188</v>
      </c>
      <c r="I164" s="30">
        <f>'harmonogram spłat'!E164-obliczenia!$D$20</f>
        <v>224.83144693228201</v>
      </c>
      <c r="J164" s="30">
        <f>'harmonogram spłat'!E164-obliczenia!$D$21</f>
        <v>299.77526257637601</v>
      </c>
    </row>
    <row r="165" spans="2:10" ht="15">
      <c r="B165" s="26">
        <v>162</v>
      </c>
      <c r="C165" s="29">
        <f>PPMT('harmonogram spłat'!$M$2,B165,obliczenia!$C$7,-obliczenia!$C$13)</f>
        <v>555.54533722394103</v>
      </c>
      <c r="D165" s="29">
        <f>IPMT('harmonogram spłat'!$M$2,B165,obliczenia!$C$7,-obliczenia!$C$13)</f>
        <v>943.33097565793969</v>
      </c>
      <c r="E165" s="30">
        <f t="shared" si="2"/>
        <v>1498.8763128818807</v>
      </c>
      <c r="G165" s="26"/>
      <c r="H165" s="30">
        <f>'harmonogram spłat'!E165-obliczenia!$D$19</f>
        <v>149.887631288188</v>
      </c>
      <c r="I165" s="30">
        <f>'harmonogram spłat'!E165-obliczenia!$D$20</f>
        <v>224.83144693228201</v>
      </c>
      <c r="J165" s="30">
        <f>'harmonogram spłat'!E165-obliczenia!$D$21</f>
        <v>299.77526257637601</v>
      </c>
    </row>
    <row r="166" spans="2:10" ht="15">
      <c r="B166" s="26">
        <v>163</v>
      </c>
      <c r="C166" s="29">
        <f>PPMT('harmonogram spłat'!$M$2,B166,obliczenia!$C$7,-obliczenia!$C$13)</f>
        <v>558.3230639100608</v>
      </c>
      <c r="D166" s="29">
        <f>IPMT('harmonogram spłat'!$M$2,B166,obliczenia!$C$7,-obliczenia!$C$13)</f>
        <v>940.55324897181981</v>
      </c>
      <c r="E166" s="30">
        <f t="shared" si="2"/>
        <v>1498.8763128818805</v>
      </c>
      <c r="G166" s="26"/>
      <c r="H166" s="30">
        <f>'harmonogram spłat'!E166-obliczenia!$D$19</f>
        <v>149.88763128818778</v>
      </c>
      <c r="I166" s="30">
        <f>'harmonogram spłat'!E166-obliczenia!$D$20</f>
        <v>224.83144693228178</v>
      </c>
      <c r="J166" s="30">
        <f>'harmonogram spłat'!E166-obliczenia!$D$21</f>
        <v>299.77526257637578</v>
      </c>
    </row>
    <row r="167" spans="2:10" ht="15">
      <c r="B167" s="26">
        <v>164</v>
      </c>
      <c r="C167" s="29">
        <f>PPMT('harmonogram spłat'!$M$2,B167,obliczenia!$C$7,-obliczenia!$C$13)</f>
        <v>561.11467922961106</v>
      </c>
      <c r="D167" s="29">
        <f>IPMT('harmonogram spłat'!$M$2,B167,obliczenia!$C$7,-obliczenia!$C$13)</f>
        <v>937.76163365226967</v>
      </c>
      <c r="E167" s="30">
        <f t="shared" si="2"/>
        <v>1498.8763128818807</v>
      </c>
      <c r="G167" s="26"/>
      <c r="H167" s="30">
        <f>'harmonogram spłat'!E167-obliczenia!$D$19</f>
        <v>149.887631288188</v>
      </c>
      <c r="I167" s="30">
        <f>'harmonogram spłat'!E167-obliczenia!$D$20</f>
        <v>224.83144693228201</v>
      </c>
      <c r="J167" s="30">
        <f>'harmonogram spłat'!E167-obliczenia!$D$21</f>
        <v>299.77526257637601</v>
      </c>
    </row>
    <row r="168" spans="2:10" ht="15">
      <c r="B168" s="26">
        <v>165</v>
      </c>
      <c r="C168" s="29">
        <f>PPMT('harmonogram spłat'!$M$2,B168,obliczenia!$C$7,-obliczenia!$C$13)</f>
        <v>563.92025262575908</v>
      </c>
      <c r="D168" s="29">
        <f>IPMT('harmonogram spłat'!$M$2,B168,obliczenia!$C$7,-obliczenia!$C$13)</f>
        <v>934.95606025612153</v>
      </c>
      <c r="E168" s="30">
        <f t="shared" si="2"/>
        <v>1498.8763128818805</v>
      </c>
      <c r="G168" s="26"/>
      <c r="H168" s="30">
        <f>'harmonogram spłat'!E168-obliczenia!$D$19</f>
        <v>149.88763128818778</v>
      </c>
      <c r="I168" s="30">
        <f>'harmonogram spłat'!E168-obliczenia!$D$20</f>
        <v>224.83144693228178</v>
      </c>
      <c r="J168" s="30">
        <f>'harmonogram spłat'!E168-obliczenia!$D$21</f>
        <v>299.77526257637578</v>
      </c>
    </row>
    <row r="169" spans="2:10" ht="15">
      <c r="B169" s="26">
        <v>166</v>
      </c>
      <c r="C169" s="29">
        <f>PPMT('harmonogram spłat'!$M$2,B169,obliczenia!$C$7,-obliczenia!$C$13)</f>
        <v>566.73985388888786</v>
      </c>
      <c r="D169" s="29">
        <f>IPMT('harmonogram spłat'!$M$2,B169,obliczenia!$C$7,-obliczenia!$C$13)</f>
        <v>932.13645899299286</v>
      </c>
      <c r="E169" s="30">
        <f t="shared" si="2"/>
        <v>1498.8763128818807</v>
      </c>
      <c r="G169" s="26"/>
      <c r="H169" s="30">
        <f>'harmonogram spłat'!E169-obliczenia!$D$19</f>
        <v>149.887631288188</v>
      </c>
      <c r="I169" s="30">
        <f>'harmonogram spłat'!E169-obliczenia!$D$20</f>
        <v>224.83144693228201</v>
      </c>
      <c r="J169" s="30">
        <f>'harmonogram spłat'!E169-obliczenia!$D$21</f>
        <v>299.77526257637601</v>
      </c>
    </row>
    <row r="170" spans="2:10" ht="15">
      <c r="B170" s="26">
        <v>167</v>
      </c>
      <c r="C170" s="29">
        <f>PPMT('harmonogram spłat'!$M$2,B170,obliczenia!$C$7,-obliczenia!$C$13)</f>
        <v>569.57355315833229</v>
      </c>
      <c r="D170" s="29">
        <f>IPMT('harmonogram spłat'!$M$2,B170,obliczenia!$C$7,-obliczenia!$C$13)</f>
        <v>929.30275972354855</v>
      </c>
      <c r="E170" s="30">
        <f t="shared" si="2"/>
        <v>1498.8763128818809</v>
      </c>
      <c r="G170" s="26"/>
      <c r="H170" s="30">
        <f>'harmonogram spłat'!E170-obliczenia!$D$19</f>
        <v>149.88763128818823</v>
      </c>
      <c r="I170" s="30">
        <f>'harmonogram spłat'!E170-obliczenia!$D$20</f>
        <v>224.83144693228223</v>
      </c>
      <c r="J170" s="30">
        <f>'harmonogram spłat'!E170-obliczenia!$D$21</f>
        <v>299.77526257637624</v>
      </c>
    </row>
    <row r="171" spans="2:10" ht="15">
      <c r="B171" s="26">
        <v>168</v>
      </c>
      <c r="C171" s="29">
        <f>PPMT('harmonogram spłat'!$M$2,B171,obliczenia!$C$7,-obliczenia!$C$13)</f>
        <v>572.42142092412394</v>
      </c>
      <c r="D171" s="29">
        <f>IPMT('harmonogram spłat'!$M$2,B171,obliczenia!$C$7,-obliczenia!$C$13)</f>
        <v>926.45489195775644</v>
      </c>
      <c r="E171" s="30">
        <f t="shared" si="2"/>
        <v>1498.8763128818805</v>
      </c>
      <c r="G171" s="26"/>
      <c r="H171" s="30">
        <f>'harmonogram spłat'!E171-obliczenia!$D$19</f>
        <v>149.88763128818778</v>
      </c>
      <c r="I171" s="30">
        <f>'harmonogram spłat'!E171-obliczenia!$D$20</f>
        <v>224.83144693228178</v>
      </c>
      <c r="J171" s="30">
        <f>'harmonogram spłat'!E171-obliczenia!$D$21</f>
        <v>299.77526257637578</v>
      </c>
    </row>
    <row r="172" spans="2:10" ht="15">
      <c r="B172" s="26">
        <v>169</v>
      </c>
      <c r="C172" s="29">
        <f>PPMT('harmonogram spłat'!$M$2,B172,obliczenia!$C$7,-obliczenia!$C$13)</f>
        <v>575.28352802874463</v>
      </c>
      <c r="D172" s="29">
        <f>IPMT('harmonogram spłat'!$M$2,B172,obliczenia!$C$7,-obliczenia!$C$13)</f>
        <v>923.5927848531361</v>
      </c>
      <c r="E172" s="30">
        <f t="shared" si="2"/>
        <v>1498.8763128818807</v>
      </c>
      <c r="G172" s="26"/>
      <c r="H172" s="30">
        <f>'harmonogram spłat'!E172-obliczenia!$D$19</f>
        <v>149.887631288188</v>
      </c>
      <c r="I172" s="30">
        <f>'harmonogram spłat'!E172-obliczenia!$D$20</f>
        <v>224.83144693228201</v>
      </c>
      <c r="J172" s="30">
        <f>'harmonogram spłat'!E172-obliczenia!$D$21</f>
        <v>299.77526257637601</v>
      </c>
    </row>
    <row r="173" spans="2:10" ht="15">
      <c r="B173" s="26">
        <v>170</v>
      </c>
      <c r="C173" s="29">
        <f>PPMT('harmonogram spłat'!$M$2,B173,obliczenia!$C$7,-obliczenia!$C$13)</f>
        <v>578.15994566888821</v>
      </c>
      <c r="D173" s="29">
        <f>IPMT('harmonogram spłat'!$M$2,B173,obliczenia!$C$7,-obliczenia!$C$13)</f>
        <v>920.7163672129924</v>
      </c>
      <c r="E173" s="30">
        <f t="shared" si="2"/>
        <v>1498.8763128818805</v>
      </c>
      <c r="G173" s="26"/>
      <c r="H173" s="30">
        <f>'harmonogram spłat'!E173-obliczenia!$D$19</f>
        <v>149.88763128818778</v>
      </c>
      <c r="I173" s="30">
        <f>'harmonogram spłat'!E173-obliczenia!$D$20</f>
        <v>224.83144693228178</v>
      </c>
      <c r="J173" s="30">
        <f>'harmonogram spłat'!E173-obliczenia!$D$21</f>
        <v>299.77526257637578</v>
      </c>
    </row>
    <row r="174" spans="2:10" ht="15">
      <c r="B174" s="26">
        <v>171</v>
      </c>
      <c r="C174" s="29">
        <f>PPMT('harmonogram spłat'!$M$2,B174,obliczenia!$C$7,-obliczenia!$C$13)</f>
        <v>581.05074539723273</v>
      </c>
      <c r="D174" s="29">
        <f>IPMT('harmonogram spłat'!$M$2,B174,obliczenia!$C$7,-obliczenia!$C$13)</f>
        <v>917.8255674846481</v>
      </c>
      <c r="E174" s="30">
        <f t="shared" si="2"/>
        <v>1498.8763128818809</v>
      </c>
      <c r="G174" s="26"/>
      <c r="H174" s="30">
        <f>'harmonogram spłat'!E174-obliczenia!$D$19</f>
        <v>149.88763128818823</v>
      </c>
      <c r="I174" s="30">
        <f>'harmonogram spłat'!E174-obliczenia!$D$20</f>
        <v>224.83144693228223</v>
      </c>
      <c r="J174" s="30">
        <f>'harmonogram spłat'!E174-obliczenia!$D$21</f>
        <v>299.77526257637624</v>
      </c>
    </row>
    <row r="175" spans="2:10" ht="15">
      <c r="B175" s="26">
        <v>172</v>
      </c>
      <c r="C175" s="29">
        <f>PPMT('harmonogram spłat'!$M$2,B175,obliczenia!$C$7,-obliczenia!$C$13)</f>
        <v>583.95599912421892</v>
      </c>
      <c r="D175" s="29">
        <f>IPMT('harmonogram spłat'!$M$2,B175,obliczenia!$C$7,-obliczenia!$C$13)</f>
        <v>914.9203137576618</v>
      </c>
      <c r="E175" s="30">
        <f t="shared" si="2"/>
        <v>1498.8763128818807</v>
      </c>
      <c r="G175" s="26"/>
      <c r="H175" s="30">
        <f>'harmonogram spłat'!E175-obliczenia!$D$19</f>
        <v>149.887631288188</v>
      </c>
      <c r="I175" s="30">
        <f>'harmonogram spłat'!E175-obliczenia!$D$20</f>
        <v>224.83144693228201</v>
      </c>
      <c r="J175" s="30">
        <f>'harmonogram spłat'!E175-obliczenia!$D$21</f>
        <v>299.77526257637601</v>
      </c>
    </row>
    <row r="176" spans="2:10" ht="15">
      <c r="B176" s="26">
        <v>173</v>
      </c>
      <c r="C176" s="29">
        <f>PPMT('harmonogram spłat'!$M$2,B176,obliczenia!$C$7,-obliczenia!$C$13)</f>
        <v>586.87577911983999</v>
      </c>
      <c r="D176" s="29">
        <f>IPMT('harmonogram spłat'!$M$2,B176,obliczenia!$C$7,-obliczenia!$C$13)</f>
        <v>912.00053376204073</v>
      </c>
      <c r="E176" s="30">
        <f t="shared" si="2"/>
        <v>1498.8763128818807</v>
      </c>
      <c r="G176" s="26"/>
      <c r="H176" s="30">
        <f>'harmonogram spłat'!E176-obliczenia!$D$19</f>
        <v>149.887631288188</v>
      </c>
      <c r="I176" s="30">
        <f>'harmonogram spłat'!E176-obliczenia!$D$20</f>
        <v>224.83144693228201</v>
      </c>
      <c r="J176" s="30">
        <f>'harmonogram spłat'!E176-obliczenia!$D$21</f>
        <v>299.77526257637601</v>
      </c>
    </row>
    <row r="177" spans="2:10" ht="15">
      <c r="B177" s="26">
        <v>174</v>
      </c>
      <c r="C177" s="29">
        <f>PPMT('harmonogram spłat'!$M$2,B177,obliczenia!$C$7,-obliczenia!$C$13)</f>
        <v>589.81015801543924</v>
      </c>
      <c r="D177" s="29">
        <f>IPMT('harmonogram spłat'!$M$2,B177,obliczenia!$C$7,-obliczenia!$C$13)</f>
        <v>909.06615486644148</v>
      </c>
      <c r="E177" s="30">
        <f t="shared" si="2"/>
        <v>1498.8763128818807</v>
      </c>
      <c r="G177" s="26"/>
      <c r="H177" s="30">
        <f>'harmonogram spłat'!E177-obliczenia!$D$19</f>
        <v>149.887631288188</v>
      </c>
      <c r="I177" s="30">
        <f>'harmonogram spłat'!E177-obliczenia!$D$20</f>
        <v>224.83144693228201</v>
      </c>
      <c r="J177" s="30">
        <f>'harmonogram spłat'!E177-obliczenia!$D$21</f>
        <v>299.77526257637601</v>
      </c>
    </row>
    <row r="178" spans="2:10" ht="15">
      <c r="B178" s="26">
        <v>175</v>
      </c>
      <c r="C178" s="29">
        <f>PPMT('harmonogram spłat'!$M$2,B178,obliczenia!$C$7,-obliczenia!$C$13)</f>
        <v>592.75920880551644</v>
      </c>
      <c r="D178" s="29">
        <f>IPMT('harmonogram spłat'!$M$2,B178,obliczenia!$C$7,-obliczenia!$C$13)</f>
        <v>906.11710407636417</v>
      </c>
      <c r="E178" s="30">
        <f t="shared" si="2"/>
        <v>1498.8763128818805</v>
      </c>
      <c r="G178" s="26"/>
      <c r="H178" s="30">
        <f>'harmonogram spłat'!E178-obliczenia!$D$19</f>
        <v>149.88763128818778</v>
      </c>
      <c r="I178" s="30">
        <f>'harmonogram spłat'!E178-obliczenia!$D$20</f>
        <v>224.83144693228178</v>
      </c>
      <c r="J178" s="30">
        <f>'harmonogram spłat'!E178-obliczenia!$D$21</f>
        <v>299.77526257637578</v>
      </c>
    </row>
    <row r="179" spans="2:10" ht="15">
      <c r="B179" s="26">
        <v>176</v>
      </c>
      <c r="C179" s="29">
        <f>PPMT('harmonogram spłat'!$M$2,B179,obliczenia!$C$7,-obliczenia!$C$13)</f>
        <v>595.72300484954405</v>
      </c>
      <c r="D179" s="29">
        <f>IPMT('harmonogram spłat'!$M$2,B179,obliczenia!$C$7,-obliczenia!$C$13)</f>
        <v>903.15330803233678</v>
      </c>
      <c r="E179" s="30">
        <f t="shared" si="2"/>
        <v>1498.8763128818809</v>
      </c>
      <c r="G179" s="26"/>
      <c r="H179" s="30">
        <f>'harmonogram spłat'!E179-obliczenia!$D$19</f>
        <v>149.88763128818823</v>
      </c>
      <c r="I179" s="30">
        <f>'harmonogram spłat'!E179-obliczenia!$D$20</f>
        <v>224.83144693228223</v>
      </c>
      <c r="J179" s="30">
        <f>'harmonogram spłat'!E179-obliczenia!$D$21</f>
        <v>299.77526257637624</v>
      </c>
    </row>
    <row r="180" spans="2:10" ht="15">
      <c r="B180" s="26">
        <v>177</v>
      </c>
      <c r="C180" s="29">
        <f>PPMT('harmonogram spłat'!$M$2,B180,obliczenia!$C$7,-obliczenia!$C$13)</f>
        <v>598.70161987379186</v>
      </c>
      <c r="D180" s="29">
        <f>IPMT('harmonogram spłat'!$M$2,B180,obliczenia!$C$7,-obliczenia!$C$13)</f>
        <v>900.17469300808909</v>
      </c>
      <c r="E180" s="30">
        <f t="shared" si="2"/>
        <v>1498.8763128818809</v>
      </c>
      <c r="G180" s="26"/>
      <c r="H180" s="30">
        <f>'harmonogram spłat'!E180-obliczenia!$D$19</f>
        <v>149.88763128818823</v>
      </c>
      <c r="I180" s="30">
        <f>'harmonogram spłat'!E180-obliczenia!$D$20</f>
        <v>224.83144693228223</v>
      </c>
      <c r="J180" s="30">
        <f>'harmonogram spłat'!E180-obliczenia!$D$21</f>
        <v>299.77526257637624</v>
      </c>
    </row>
    <row r="181" spans="2:10" ht="15">
      <c r="B181" s="26">
        <v>178</v>
      </c>
      <c r="C181" s="29">
        <f>PPMT('harmonogram spłat'!$M$2,B181,obliczenia!$C$7,-obliczenia!$C$13)</f>
        <v>601.69512797316065</v>
      </c>
      <c r="D181" s="29">
        <f>IPMT('harmonogram spłat'!$M$2,B181,obliczenia!$C$7,-obliczenia!$C$13)</f>
        <v>897.18118490872007</v>
      </c>
      <c r="E181" s="30">
        <f t="shared" si="2"/>
        <v>1498.8763128818807</v>
      </c>
      <c r="G181" s="26"/>
      <c r="H181" s="30">
        <f>'harmonogram spłat'!E181-obliczenia!$D$19</f>
        <v>149.887631288188</v>
      </c>
      <c r="I181" s="30">
        <f>'harmonogram spłat'!E181-obliczenia!$D$20</f>
        <v>224.83144693228201</v>
      </c>
      <c r="J181" s="30">
        <f>'harmonogram spłat'!E181-obliczenia!$D$21</f>
        <v>299.77526257637601</v>
      </c>
    </row>
    <row r="182" spans="2:10" ht="15">
      <c r="B182" s="26">
        <v>179</v>
      </c>
      <c r="C182" s="29">
        <f>PPMT('harmonogram spłat'!$M$2,B182,obliczenia!$C$7,-obliczenia!$C$13)</f>
        <v>604.70360361302653</v>
      </c>
      <c r="D182" s="29">
        <f>IPMT('harmonogram spłat'!$M$2,B182,obliczenia!$C$7,-obliczenia!$C$13)</f>
        <v>894.17270926885408</v>
      </c>
      <c r="E182" s="30">
        <f t="shared" si="2"/>
        <v>1498.8763128818805</v>
      </c>
      <c r="G182" s="26"/>
      <c r="H182" s="30">
        <f>'harmonogram spłat'!E182-obliczenia!$D$19</f>
        <v>149.88763128818778</v>
      </c>
      <c r="I182" s="30">
        <f>'harmonogram spłat'!E182-obliczenia!$D$20</f>
        <v>224.83144693228178</v>
      </c>
      <c r="J182" s="30">
        <f>'harmonogram spłat'!E182-obliczenia!$D$21</f>
        <v>299.77526257637578</v>
      </c>
    </row>
    <row r="183" spans="2:10" ht="15">
      <c r="B183" s="26">
        <v>180</v>
      </c>
      <c r="C183" s="29">
        <f>PPMT('harmonogram spłat'!$M$2,B183,obliczenia!$C$7,-obliczenia!$C$13)</f>
        <v>607.72712163109168</v>
      </c>
      <c r="D183" s="29">
        <f>IPMT('harmonogram spłat'!$M$2,B183,obliczenia!$C$7,-obliczenia!$C$13)</f>
        <v>891.14919125078916</v>
      </c>
      <c r="E183" s="30">
        <f t="shared" si="2"/>
        <v>1498.8763128818809</v>
      </c>
      <c r="G183" s="26"/>
      <c r="H183" s="30">
        <f>'harmonogram spłat'!E183-obliczenia!$D$19</f>
        <v>149.88763128818823</v>
      </c>
      <c r="I183" s="30">
        <f>'harmonogram spłat'!E183-obliczenia!$D$20</f>
        <v>224.83144693228223</v>
      </c>
      <c r="J183" s="30">
        <f>'harmonogram spłat'!E183-obliczenia!$D$21</f>
        <v>299.77526257637624</v>
      </c>
    </row>
    <row r="184" spans="2:10" ht="15">
      <c r="B184" s="26">
        <v>181</v>
      </c>
      <c r="C184" s="29">
        <f>PPMT('harmonogram spłat'!$M$2,B184,obliczenia!$C$7,-obliczenia!$C$13)</f>
        <v>610.76575723924702</v>
      </c>
      <c r="D184" s="29">
        <f>IPMT('harmonogram spłat'!$M$2,B184,obliczenia!$C$7,-obliczenia!$C$13)</f>
        <v>888.11055564263359</v>
      </c>
      <c r="E184" s="30">
        <f t="shared" si="2"/>
        <v>1498.8763128818805</v>
      </c>
      <c r="G184" s="26"/>
      <c r="H184" s="30">
        <f>'harmonogram spłat'!E184-obliczenia!$D$19</f>
        <v>149.88763128818778</v>
      </c>
      <c r="I184" s="30">
        <f>'harmonogram spłat'!E184-obliczenia!$D$20</f>
        <v>224.83144693228178</v>
      </c>
      <c r="J184" s="30">
        <f>'harmonogram spłat'!E184-obliczenia!$D$21</f>
        <v>299.77526257637578</v>
      </c>
    </row>
    <row r="185" spans="2:10" ht="15">
      <c r="B185" s="26">
        <v>182</v>
      </c>
      <c r="C185" s="29">
        <f>PPMT('harmonogram spłat'!$M$2,B185,obliczenia!$C$7,-obliczenia!$C$13)</f>
        <v>613.8195860254433</v>
      </c>
      <c r="D185" s="29">
        <f>IPMT('harmonogram spłat'!$M$2,B185,obliczenia!$C$7,-obliczenia!$C$13)</f>
        <v>885.05672685643742</v>
      </c>
      <c r="E185" s="30">
        <f t="shared" si="2"/>
        <v>1498.8763128818807</v>
      </c>
      <c r="G185" s="26"/>
      <c r="H185" s="30">
        <f>'harmonogram spłat'!E185-obliczenia!$D$19</f>
        <v>149.887631288188</v>
      </c>
      <c r="I185" s="30">
        <f>'harmonogram spłat'!E185-obliczenia!$D$20</f>
        <v>224.83144693228201</v>
      </c>
      <c r="J185" s="30">
        <f>'harmonogram spłat'!E185-obliczenia!$D$21</f>
        <v>299.77526257637601</v>
      </c>
    </row>
    <row r="186" spans="2:10" ht="15">
      <c r="B186" s="26">
        <v>183</v>
      </c>
      <c r="C186" s="29">
        <f>PPMT('harmonogram spłat'!$M$2,B186,obliczenia!$C$7,-obliczenia!$C$13)</f>
        <v>616.88868395557051</v>
      </c>
      <c r="D186" s="29">
        <f>IPMT('harmonogram spłat'!$M$2,B186,obliczenia!$C$7,-obliczenia!$C$13)</f>
        <v>881.98762892631032</v>
      </c>
      <c r="E186" s="30">
        <f t="shared" si="2"/>
        <v>1498.8763128818809</v>
      </c>
      <c r="G186" s="26"/>
      <c r="H186" s="30">
        <f>'harmonogram spłat'!E186-obliczenia!$D$19</f>
        <v>149.88763128818823</v>
      </c>
      <c r="I186" s="30">
        <f>'harmonogram spłat'!E186-obliczenia!$D$20</f>
        <v>224.83144693228223</v>
      </c>
      <c r="J186" s="30">
        <f>'harmonogram spłat'!E186-obliczenia!$D$21</f>
        <v>299.77526257637624</v>
      </c>
    </row>
    <row r="187" spans="2:10" ht="15">
      <c r="B187" s="26">
        <v>184</v>
      </c>
      <c r="C187" s="29">
        <f>PPMT('harmonogram spłat'!$M$2,B187,obliczenia!$C$7,-obliczenia!$C$13)</f>
        <v>619.97312737534833</v>
      </c>
      <c r="D187" s="29">
        <f>IPMT('harmonogram spłat'!$M$2,B187,obliczenia!$C$7,-obliczenia!$C$13)</f>
        <v>878.90318550653228</v>
      </c>
      <c r="E187" s="30">
        <f t="shared" si="2"/>
        <v>1498.8763128818805</v>
      </c>
      <c r="G187" s="26"/>
      <c r="H187" s="30">
        <f>'harmonogram spłat'!E187-obliczenia!$D$19</f>
        <v>149.88763128818778</v>
      </c>
      <c r="I187" s="30">
        <f>'harmonogram spłat'!E187-obliczenia!$D$20</f>
        <v>224.83144693228178</v>
      </c>
      <c r="J187" s="30">
        <f>'harmonogram spłat'!E187-obliczenia!$D$21</f>
        <v>299.77526257637578</v>
      </c>
    </row>
    <row r="188" spans="2:10" ht="15">
      <c r="B188" s="26">
        <v>185</v>
      </c>
      <c r="C188" s="29">
        <f>PPMT('harmonogram spłat'!$M$2,B188,obliczenia!$C$7,-obliczenia!$C$13)</f>
        <v>623.07299301222508</v>
      </c>
      <c r="D188" s="29">
        <f>IPMT('harmonogram spłat'!$M$2,B188,obliczenia!$C$7,-obliczenia!$C$13)</f>
        <v>875.80331986965575</v>
      </c>
      <c r="E188" s="30">
        <f t="shared" si="2"/>
        <v>1498.8763128818809</v>
      </c>
      <c r="G188" s="26"/>
      <c r="H188" s="30">
        <f>'harmonogram spłat'!E188-obliczenia!$D$19</f>
        <v>149.88763128818823</v>
      </c>
      <c r="I188" s="30">
        <f>'harmonogram spłat'!E188-obliczenia!$D$20</f>
        <v>224.83144693228223</v>
      </c>
      <c r="J188" s="30">
        <f>'harmonogram spłat'!E188-obliczenia!$D$21</f>
        <v>299.77526257637624</v>
      </c>
    </row>
    <row r="189" spans="2:10" ht="15">
      <c r="B189" s="26">
        <v>186</v>
      </c>
      <c r="C189" s="29">
        <f>PPMT('harmonogram spłat'!$M$2,B189,obliczenia!$C$7,-obliczenia!$C$13)</f>
        <v>626.18835797728627</v>
      </c>
      <c r="D189" s="29">
        <f>IPMT('harmonogram spłat'!$M$2,B189,obliczenia!$C$7,-obliczenia!$C$13)</f>
        <v>872.68795490459456</v>
      </c>
      <c r="E189" s="30">
        <f t="shared" si="2"/>
        <v>1498.8763128818809</v>
      </c>
      <c r="G189" s="26"/>
      <c r="H189" s="30">
        <f>'harmonogram spłat'!E189-obliczenia!$D$19</f>
        <v>149.88763128818823</v>
      </c>
      <c r="I189" s="30">
        <f>'harmonogram spłat'!E189-obliczenia!$D$20</f>
        <v>224.83144693228223</v>
      </c>
      <c r="J189" s="30">
        <f>'harmonogram spłat'!E189-obliczenia!$D$21</f>
        <v>299.77526257637624</v>
      </c>
    </row>
    <row r="190" spans="2:10" ht="15">
      <c r="B190" s="26">
        <v>187</v>
      </c>
      <c r="C190" s="29">
        <f>PPMT('harmonogram spłat'!$M$2,B190,obliczenia!$C$7,-obliczenia!$C$13)</f>
        <v>629.31929976717265</v>
      </c>
      <c r="D190" s="29">
        <f>IPMT('harmonogram spłat'!$M$2,B190,obliczenia!$C$7,-obliczenia!$C$13)</f>
        <v>869.55701311470807</v>
      </c>
      <c r="E190" s="30">
        <f t="shared" si="2"/>
        <v>1498.8763128818807</v>
      </c>
      <c r="G190" s="26"/>
      <c r="H190" s="30">
        <f>'harmonogram spłat'!E190-obliczenia!$D$19</f>
        <v>149.887631288188</v>
      </c>
      <c r="I190" s="30">
        <f>'harmonogram spłat'!E190-obliczenia!$D$20</f>
        <v>224.83144693228201</v>
      </c>
      <c r="J190" s="30">
        <f>'harmonogram spłat'!E190-obliczenia!$D$21</f>
        <v>299.77526257637601</v>
      </c>
    </row>
    <row r="191" spans="2:10" ht="15">
      <c r="B191" s="26">
        <v>188</v>
      </c>
      <c r="C191" s="29">
        <f>PPMT('harmonogram spłat'!$M$2,B191,obliczenia!$C$7,-obliczenia!$C$13)</f>
        <v>632.46589626600849</v>
      </c>
      <c r="D191" s="29">
        <f>IPMT('harmonogram spłat'!$M$2,B191,obliczenia!$C$7,-obliczenia!$C$13)</f>
        <v>866.41041661587212</v>
      </c>
      <c r="E191" s="30">
        <f t="shared" si="2"/>
        <v>1498.8763128818805</v>
      </c>
      <c r="G191" s="26"/>
      <c r="H191" s="30">
        <f>'harmonogram spłat'!E191-obliczenia!$D$19</f>
        <v>149.88763128818778</v>
      </c>
      <c r="I191" s="30">
        <f>'harmonogram spłat'!E191-obliczenia!$D$20</f>
        <v>224.83144693228178</v>
      </c>
      <c r="J191" s="30">
        <f>'harmonogram spłat'!E191-obliczenia!$D$21</f>
        <v>299.77526257637578</v>
      </c>
    </row>
    <row r="192" spans="2:10" ht="15">
      <c r="B192" s="26">
        <v>189</v>
      </c>
      <c r="C192" s="29">
        <f>PPMT('harmonogram spłat'!$M$2,B192,obliczenia!$C$7,-obliczenia!$C$13)</f>
        <v>635.62822574733866</v>
      </c>
      <c r="D192" s="29">
        <f>IPMT('harmonogram spłat'!$M$2,B192,obliczenia!$C$7,-obliczenia!$C$13)</f>
        <v>863.24808713454229</v>
      </c>
      <c r="E192" s="30">
        <f t="shared" si="2"/>
        <v>1498.8763128818809</v>
      </c>
      <c r="G192" s="26"/>
      <c r="H192" s="30">
        <f>'harmonogram spłat'!E192-obliczenia!$D$19</f>
        <v>149.88763128818823</v>
      </c>
      <c r="I192" s="30">
        <f>'harmonogram spłat'!E192-obliczenia!$D$20</f>
        <v>224.83144693228223</v>
      </c>
      <c r="J192" s="30">
        <f>'harmonogram spłat'!E192-obliczenia!$D$21</f>
        <v>299.77526257637624</v>
      </c>
    </row>
    <row r="193" spans="2:10" ht="15">
      <c r="B193" s="26">
        <v>190</v>
      </c>
      <c r="C193" s="29">
        <f>PPMT('harmonogram spłat'!$M$2,B193,obliczenia!$C$7,-obliczenia!$C$13)</f>
        <v>638.80636687607534</v>
      </c>
      <c r="D193" s="29">
        <f>IPMT('harmonogram spłat'!$M$2,B193,obliczenia!$C$7,-obliczenia!$C$13)</f>
        <v>860.0699460058056</v>
      </c>
      <c r="E193" s="30">
        <f t="shared" si="2"/>
        <v>1498.8763128818809</v>
      </c>
      <c r="G193" s="26"/>
      <c r="H193" s="30">
        <f>'harmonogram spłat'!E193-obliczenia!$D$19</f>
        <v>149.88763128818823</v>
      </c>
      <c r="I193" s="30">
        <f>'harmonogram spłat'!E193-obliczenia!$D$20</f>
        <v>224.83144693228223</v>
      </c>
      <c r="J193" s="30">
        <f>'harmonogram spłat'!E193-obliczenia!$D$21</f>
        <v>299.77526257637624</v>
      </c>
    </row>
    <row r="194" spans="2:10" ht="15">
      <c r="B194" s="26">
        <v>191</v>
      </c>
      <c r="C194" s="29">
        <f>PPMT('harmonogram spłat'!$M$2,B194,obliczenia!$C$7,-obliczenia!$C$13)</f>
        <v>642.00039871045567</v>
      </c>
      <c r="D194" s="29">
        <f>IPMT('harmonogram spłat'!$M$2,B194,obliczenia!$C$7,-obliczenia!$C$13)</f>
        <v>856.87591417142517</v>
      </c>
      <c r="E194" s="30">
        <f t="shared" si="2"/>
        <v>1498.8763128818809</v>
      </c>
      <c r="G194" s="26"/>
      <c r="H194" s="30">
        <f>'harmonogram spłat'!E194-obliczenia!$D$19</f>
        <v>149.88763128818823</v>
      </c>
      <c r="I194" s="30">
        <f>'harmonogram spłat'!E194-obliczenia!$D$20</f>
        <v>224.83144693228223</v>
      </c>
      <c r="J194" s="30">
        <f>'harmonogram spłat'!E194-obliczenia!$D$21</f>
        <v>299.77526257637624</v>
      </c>
    </row>
    <row r="195" spans="2:10" ht="15">
      <c r="B195" s="26">
        <v>192</v>
      </c>
      <c r="C195" s="29">
        <f>PPMT('harmonogram spłat'!$M$2,B195,obliczenia!$C$7,-obliczenia!$C$13)</f>
        <v>645.21040070400795</v>
      </c>
      <c r="D195" s="29">
        <f>IPMT('harmonogram spłat'!$M$2,B195,obliczenia!$C$7,-obliczenia!$C$13)</f>
        <v>853.66591217787288</v>
      </c>
      <c r="E195" s="30">
        <f t="shared" si="2"/>
        <v>1498.8763128818809</v>
      </c>
      <c r="G195" s="26"/>
      <c r="H195" s="30">
        <f>'harmonogram spłat'!E195-obliczenia!$D$19</f>
        <v>149.88763128818823</v>
      </c>
      <c r="I195" s="30">
        <f>'harmonogram spłat'!E195-obliczenia!$D$20</f>
        <v>224.83144693228223</v>
      </c>
      <c r="J195" s="30">
        <f>'harmonogram spłat'!E195-obliczenia!$D$21</f>
        <v>299.77526257637624</v>
      </c>
    </row>
    <row r="196" spans="2:10" ht="15">
      <c r="B196" s="26">
        <v>193</v>
      </c>
      <c r="C196" s="29">
        <f>PPMT('harmonogram spłat'!$M$2,B196,obliczenia!$C$7,-obliczenia!$C$13)</f>
        <v>648.43645270752791</v>
      </c>
      <c r="D196" s="29">
        <f>IPMT('harmonogram spłat'!$M$2,B196,obliczenia!$C$7,-obliczenia!$C$13)</f>
        <v>850.43986017435293</v>
      </c>
      <c r="E196" s="30">
        <f t="shared" ref="E196:E259" si="3">SUM(C196:D196)</f>
        <v>1498.8763128818809</v>
      </c>
      <c r="G196" s="26"/>
      <c r="H196" s="30">
        <f>'harmonogram spłat'!E196-obliczenia!$D$19</f>
        <v>149.88763128818823</v>
      </c>
      <c r="I196" s="30">
        <f>'harmonogram spłat'!E196-obliczenia!$D$20</f>
        <v>224.83144693228223</v>
      </c>
      <c r="J196" s="30">
        <f>'harmonogram spłat'!E196-obliczenia!$D$21</f>
        <v>299.77526257637624</v>
      </c>
    </row>
    <row r="197" spans="2:10" ht="15">
      <c r="B197" s="26">
        <v>194</v>
      </c>
      <c r="C197" s="29">
        <f>PPMT('harmonogram spłat'!$M$2,B197,obliczenia!$C$7,-obliczenia!$C$13)</f>
        <v>651.67863497106566</v>
      </c>
      <c r="D197" s="29">
        <f>IPMT('harmonogram spłat'!$M$2,B197,obliczenia!$C$7,-obliczenia!$C$13)</f>
        <v>847.19767791081529</v>
      </c>
      <c r="E197" s="30">
        <f t="shared" si="3"/>
        <v>1498.8763128818809</v>
      </c>
      <c r="G197" s="26"/>
      <c r="H197" s="30">
        <f>'harmonogram spłat'!E197-obliczenia!$D$19</f>
        <v>149.88763128818823</v>
      </c>
      <c r="I197" s="30">
        <f>'harmonogram spłat'!E197-obliczenia!$D$20</f>
        <v>224.83144693228223</v>
      </c>
      <c r="J197" s="30">
        <f>'harmonogram spłat'!E197-obliczenia!$D$21</f>
        <v>299.77526257637624</v>
      </c>
    </row>
    <row r="198" spans="2:10" ht="15">
      <c r="B198" s="26">
        <v>195</v>
      </c>
      <c r="C198" s="29">
        <f>PPMT('harmonogram spłat'!$M$2,B198,obliczenia!$C$7,-obliczenia!$C$13)</f>
        <v>654.93702814592098</v>
      </c>
      <c r="D198" s="29">
        <f>IPMT('harmonogram spłat'!$M$2,B198,obliczenia!$C$7,-obliczenia!$C$13)</f>
        <v>843.93928473595986</v>
      </c>
      <c r="E198" s="30">
        <f t="shared" si="3"/>
        <v>1498.8763128818809</v>
      </c>
      <c r="G198" s="26"/>
      <c r="H198" s="30">
        <f>'harmonogram spłat'!E198-obliczenia!$D$19</f>
        <v>149.88763128818823</v>
      </c>
      <c r="I198" s="30">
        <f>'harmonogram spłat'!E198-obliczenia!$D$20</f>
        <v>224.83144693228223</v>
      </c>
      <c r="J198" s="30">
        <f>'harmonogram spłat'!E198-obliczenia!$D$21</f>
        <v>299.77526257637624</v>
      </c>
    </row>
    <row r="199" spans="2:10" ht="15">
      <c r="B199" s="26">
        <v>196</v>
      </c>
      <c r="C199" s="29">
        <f>PPMT('harmonogram spłat'!$M$2,B199,obliczenia!$C$7,-obliczenia!$C$13)</f>
        <v>658.21171328665059</v>
      </c>
      <c r="D199" s="29">
        <f>IPMT('harmonogram spłat'!$M$2,B199,obliczenia!$C$7,-obliczenia!$C$13)</f>
        <v>840.66459959523013</v>
      </c>
      <c r="E199" s="30">
        <f t="shared" si="3"/>
        <v>1498.8763128818807</v>
      </c>
      <c r="G199" s="26"/>
      <c r="H199" s="30">
        <f>'harmonogram spłat'!E199-obliczenia!$D$19</f>
        <v>149.887631288188</v>
      </c>
      <c r="I199" s="30">
        <f>'harmonogram spłat'!E199-obliczenia!$D$20</f>
        <v>224.83144693228201</v>
      </c>
      <c r="J199" s="30">
        <f>'harmonogram spłat'!E199-obliczenia!$D$21</f>
        <v>299.77526257637601</v>
      </c>
    </row>
    <row r="200" spans="2:10" ht="15">
      <c r="B200" s="26">
        <v>197</v>
      </c>
      <c r="C200" s="29">
        <f>PPMT('harmonogram spłat'!$M$2,B200,obliczenia!$C$7,-obliczenia!$C$13)</f>
        <v>661.5027718530838</v>
      </c>
      <c r="D200" s="29">
        <f>IPMT('harmonogram spłat'!$M$2,B200,obliczenia!$C$7,-obliczenia!$C$13)</f>
        <v>837.37354102879704</v>
      </c>
      <c r="E200" s="30">
        <f t="shared" si="3"/>
        <v>1498.8763128818809</v>
      </c>
      <c r="G200" s="26"/>
      <c r="H200" s="30">
        <f>'harmonogram spłat'!E200-obliczenia!$D$19</f>
        <v>149.88763128818823</v>
      </c>
      <c r="I200" s="30">
        <f>'harmonogram spłat'!E200-obliczenia!$D$20</f>
        <v>224.83144693228223</v>
      </c>
      <c r="J200" s="30">
        <f>'harmonogram spłat'!E200-obliczenia!$D$21</f>
        <v>299.77526257637624</v>
      </c>
    </row>
    <row r="201" spans="2:10" ht="15">
      <c r="B201" s="26">
        <v>198</v>
      </c>
      <c r="C201" s="29">
        <f>PPMT('harmonogram spłat'!$M$2,B201,obliczenia!$C$7,-obliczenia!$C$13)</f>
        <v>664.81028571234913</v>
      </c>
      <c r="D201" s="29">
        <f>IPMT('harmonogram spłat'!$M$2,B201,obliczenia!$C$7,-obliczenia!$C$13)</f>
        <v>834.06602716953137</v>
      </c>
      <c r="E201" s="30">
        <f t="shared" si="3"/>
        <v>1498.8763128818805</v>
      </c>
      <c r="G201" s="26"/>
      <c r="H201" s="30">
        <f>'harmonogram spłat'!E201-obliczenia!$D$19</f>
        <v>149.88763128818778</v>
      </c>
      <c r="I201" s="30">
        <f>'harmonogram spłat'!E201-obliczenia!$D$20</f>
        <v>224.83144693228178</v>
      </c>
      <c r="J201" s="30">
        <f>'harmonogram spłat'!E201-obliczenia!$D$21</f>
        <v>299.77526257637578</v>
      </c>
    </row>
    <row r="202" spans="2:10" ht="15">
      <c r="B202" s="26">
        <v>199</v>
      </c>
      <c r="C202" s="29">
        <f>PPMT('harmonogram spłat'!$M$2,B202,obliczenia!$C$7,-obliczenia!$C$13)</f>
        <v>668.13433714091093</v>
      </c>
      <c r="D202" s="29">
        <f>IPMT('harmonogram spłat'!$M$2,B202,obliczenia!$C$7,-obliczenia!$C$13)</f>
        <v>830.74197574096979</v>
      </c>
      <c r="E202" s="30">
        <f t="shared" si="3"/>
        <v>1498.8763128818807</v>
      </c>
      <c r="G202" s="26"/>
      <c r="H202" s="30">
        <f>'harmonogram spłat'!E202-obliczenia!$D$19</f>
        <v>149.887631288188</v>
      </c>
      <c r="I202" s="30">
        <f>'harmonogram spłat'!E202-obliczenia!$D$20</f>
        <v>224.83144693228201</v>
      </c>
      <c r="J202" s="30">
        <f>'harmonogram spłat'!E202-obliczenia!$D$21</f>
        <v>299.77526257637601</v>
      </c>
    </row>
    <row r="203" spans="2:10" ht="15">
      <c r="B203" s="26">
        <v>200</v>
      </c>
      <c r="C203" s="29">
        <f>PPMT('harmonogram spłat'!$M$2,B203,obliczenia!$C$7,-obliczenia!$C$13)</f>
        <v>671.47500882661552</v>
      </c>
      <c r="D203" s="29">
        <f>IPMT('harmonogram spłat'!$M$2,B203,obliczenia!$C$7,-obliczenia!$C$13)</f>
        <v>827.40130405526543</v>
      </c>
      <c r="E203" s="30">
        <f t="shared" si="3"/>
        <v>1498.8763128818809</v>
      </c>
      <c r="G203" s="26"/>
      <c r="H203" s="30">
        <f>'harmonogram spłat'!E203-obliczenia!$D$19</f>
        <v>149.88763128818823</v>
      </c>
      <c r="I203" s="30">
        <f>'harmonogram spłat'!E203-obliczenia!$D$20</f>
        <v>224.83144693228223</v>
      </c>
      <c r="J203" s="30">
        <f>'harmonogram spłat'!E203-obliczenia!$D$21</f>
        <v>299.77526257637624</v>
      </c>
    </row>
    <row r="204" spans="2:10" ht="15">
      <c r="B204" s="26">
        <v>201</v>
      </c>
      <c r="C204" s="29">
        <f>PPMT('harmonogram spłat'!$M$2,B204,obliczenia!$C$7,-obliczenia!$C$13)</f>
        <v>674.83238387074857</v>
      </c>
      <c r="D204" s="29">
        <f>IPMT('harmonogram spłat'!$M$2,B204,obliczenia!$C$7,-obliczenia!$C$13)</f>
        <v>824.04392901113204</v>
      </c>
      <c r="E204" s="30">
        <f t="shared" si="3"/>
        <v>1498.8763128818805</v>
      </c>
      <c r="G204" s="26"/>
      <c r="H204" s="30">
        <f>'harmonogram spłat'!E204-obliczenia!$D$19</f>
        <v>149.88763128818778</v>
      </c>
      <c r="I204" s="30">
        <f>'harmonogram spłat'!E204-obliczenia!$D$20</f>
        <v>224.83144693228178</v>
      </c>
      <c r="J204" s="30">
        <f>'harmonogram spłat'!E204-obliczenia!$D$21</f>
        <v>299.77526257637578</v>
      </c>
    </row>
    <row r="205" spans="2:10" ht="15">
      <c r="B205" s="26">
        <v>202</v>
      </c>
      <c r="C205" s="29">
        <f>PPMT('harmonogram spłat'!$M$2,B205,obliczenia!$C$7,-obliczenia!$C$13)</f>
        <v>678.20654579010238</v>
      </c>
      <c r="D205" s="29">
        <f>IPMT('harmonogram spłat'!$M$2,B205,obliczenia!$C$7,-obliczenia!$C$13)</f>
        <v>820.66976709177834</v>
      </c>
      <c r="E205" s="30">
        <f t="shared" si="3"/>
        <v>1498.8763128818807</v>
      </c>
      <c r="G205" s="26"/>
      <c r="H205" s="30">
        <f>'harmonogram spłat'!E205-obliczenia!$D$19</f>
        <v>149.887631288188</v>
      </c>
      <c r="I205" s="30">
        <f>'harmonogram spłat'!E205-obliczenia!$D$20</f>
        <v>224.83144693228201</v>
      </c>
      <c r="J205" s="30">
        <f>'harmonogram spłat'!E205-obliczenia!$D$21</f>
        <v>299.77526257637601</v>
      </c>
    </row>
    <row r="206" spans="2:10" ht="15">
      <c r="B206" s="26">
        <v>203</v>
      </c>
      <c r="C206" s="29">
        <f>PPMT('harmonogram spłat'!$M$2,B206,obliczenia!$C$7,-obliczenia!$C$13)</f>
        <v>681.59757851905295</v>
      </c>
      <c r="D206" s="29">
        <f>IPMT('harmonogram spłat'!$M$2,B206,obliczenia!$C$7,-obliczenia!$C$13)</f>
        <v>817.278734362828</v>
      </c>
      <c r="E206" s="30">
        <f t="shared" si="3"/>
        <v>1498.8763128818809</v>
      </c>
      <c r="G206" s="26"/>
      <c r="H206" s="30">
        <f>'harmonogram spłat'!E206-obliczenia!$D$19</f>
        <v>149.88763128818823</v>
      </c>
      <c r="I206" s="30">
        <f>'harmonogram spłat'!E206-obliczenia!$D$20</f>
        <v>224.83144693228223</v>
      </c>
      <c r="J206" s="30">
        <f>'harmonogram spłat'!E206-obliczenia!$D$21</f>
        <v>299.77526257637624</v>
      </c>
    </row>
    <row r="207" spans="2:10" ht="15">
      <c r="B207" s="26">
        <v>204</v>
      </c>
      <c r="C207" s="29">
        <f>PPMT('harmonogram spłat'!$M$2,B207,obliczenia!$C$7,-obliczenia!$C$13)</f>
        <v>685.00556641164803</v>
      </c>
      <c r="D207" s="29">
        <f>IPMT('harmonogram spłat'!$M$2,B207,obliczenia!$C$7,-obliczenia!$C$13)</f>
        <v>813.87074647023269</v>
      </c>
      <c r="E207" s="30">
        <f t="shared" si="3"/>
        <v>1498.8763128818807</v>
      </c>
      <c r="G207" s="26"/>
      <c r="H207" s="30">
        <f>'harmonogram spłat'!E207-obliczenia!$D$19</f>
        <v>149.887631288188</v>
      </c>
      <c r="I207" s="30">
        <f>'harmonogram spłat'!E207-obliczenia!$D$20</f>
        <v>224.83144693228201</v>
      </c>
      <c r="J207" s="30">
        <f>'harmonogram spłat'!E207-obliczenia!$D$21</f>
        <v>299.77526257637601</v>
      </c>
    </row>
    <row r="208" spans="2:10" ht="15">
      <c r="B208" s="26">
        <v>205</v>
      </c>
      <c r="C208" s="29">
        <f>PPMT('harmonogram spłat'!$M$2,B208,obliczenia!$C$7,-obliczenia!$C$13)</f>
        <v>688.43059424370631</v>
      </c>
      <c r="D208" s="29">
        <f>IPMT('harmonogram spłat'!$M$2,B208,obliczenia!$C$7,-obliczenia!$C$13)</f>
        <v>810.44571863817441</v>
      </c>
      <c r="E208" s="30">
        <f t="shared" si="3"/>
        <v>1498.8763128818807</v>
      </c>
      <c r="G208" s="26"/>
      <c r="H208" s="30">
        <f>'harmonogram spłat'!E208-obliczenia!$D$19</f>
        <v>149.887631288188</v>
      </c>
      <c r="I208" s="30">
        <f>'harmonogram spłat'!E208-obliczenia!$D$20</f>
        <v>224.83144693228201</v>
      </c>
      <c r="J208" s="30">
        <f>'harmonogram spłat'!E208-obliczenia!$D$21</f>
        <v>299.77526257637601</v>
      </c>
    </row>
    <row r="209" spans="2:10" ht="15">
      <c r="B209" s="26">
        <v>206</v>
      </c>
      <c r="C209" s="29">
        <f>PPMT('harmonogram spłat'!$M$2,B209,obliczenia!$C$7,-obliczenia!$C$13)</f>
        <v>691.87274721492486</v>
      </c>
      <c r="D209" s="29">
        <f>IPMT('harmonogram spłat'!$M$2,B209,obliczenia!$C$7,-obliczenia!$C$13)</f>
        <v>807.00356566695586</v>
      </c>
      <c r="E209" s="30">
        <f t="shared" si="3"/>
        <v>1498.8763128818807</v>
      </c>
      <c r="G209" s="26"/>
      <c r="H209" s="30">
        <f>'harmonogram spłat'!E209-obliczenia!$D$19</f>
        <v>149.887631288188</v>
      </c>
      <c r="I209" s="30">
        <f>'harmonogram spłat'!E209-obliczenia!$D$20</f>
        <v>224.83144693228201</v>
      </c>
      <c r="J209" s="30">
        <f>'harmonogram spłat'!E209-obliczenia!$D$21</f>
        <v>299.77526257637601</v>
      </c>
    </row>
    <row r="210" spans="2:10" ht="15">
      <c r="B210" s="26">
        <v>207</v>
      </c>
      <c r="C210" s="29">
        <f>PPMT('harmonogram spłat'!$M$2,B210,obliczenia!$C$7,-obliczenia!$C$13)</f>
        <v>695.33211095099955</v>
      </c>
      <c r="D210" s="29">
        <f>IPMT('harmonogram spłat'!$M$2,B210,obliczenia!$C$7,-obliczenia!$C$13)</f>
        <v>803.54420193088129</v>
      </c>
      <c r="E210" s="30">
        <f t="shared" si="3"/>
        <v>1498.8763128818809</v>
      </c>
      <c r="G210" s="26"/>
      <c r="H210" s="30">
        <f>'harmonogram spłat'!E210-obliczenia!$D$19</f>
        <v>149.88763128818823</v>
      </c>
      <c r="I210" s="30">
        <f>'harmonogram spłat'!E210-obliczenia!$D$20</f>
        <v>224.83144693228223</v>
      </c>
      <c r="J210" s="30">
        <f>'harmonogram spłat'!E210-obliczenia!$D$21</f>
        <v>299.77526257637624</v>
      </c>
    </row>
    <row r="211" spans="2:10" ht="15">
      <c r="B211" s="26">
        <v>208</v>
      </c>
      <c r="C211" s="29">
        <f>PPMT('harmonogram spłat'!$M$2,B211,obliczenia!$C$7,-obliczenia!$C$13)</f>
        <v>698.80877150575452</v>
      </c>
      <c r="D211" s="29">
        <f>IPMT('harmonogram spłat'!$M$2,B211,obliczenia!$C$7,-obliczenia!$C$13)</f>
        <v>800.0675413761262</v>
      </c>
      <c r="E211" s="30">
        <f t="shared" si="3"/>
        <v>1498.8763128818807</v>
      </c>
      <c r="G211" s="26"/>
      <c r="H211" s="30">
        <f>'harmonogram spłat'!E211-obliczenia!$D$19</f>
        <v>149.887631288188</v>
      </c>
      <c r="I211" s="30">
        <f>'harmonogram spłat'!E211-obliczenia!$D$20</f>
        <v>224.83144693228201</v>
      </c>
      <c r="J211" s="30">
        <f>'harmonogram spłat'!E211-obliczenia!$D$21</f>
        <v>299.77526257637601</v>
      </c>
    </row>
    <row r="212" spans="2:10" ht="15">
      <c r="B212" s="26">
        <v>209</v>
      </c>
      <c r="C212" s="29">
        <f>PPMT('harmonogram spłat'!$M$2,B212,obliczenia!$C$7,-obliczenia!$C$13)</f>
        <v>702.30281536328334</v>
      </c>
      <c r="D212" s="29">
        <f>IPMT('harmonogram spłat'!$M$2,B212,obliczenia!$C$7,-obliczenia!$C$13)</f>
        <v>796.57349751859749</v>
      </c>
      <c r="E212" s="30">
        <f t="shared" si="3"/>
        <v>1498.8763128818809</v>
      </c>
      <c r="G212" s="26"/>
      <c r="H212" s="30">
        <f>'harmonogram spłat'!E212-obliczenia!$D$19</f>
        <v>149.88763128818823</v>
      </c>
      <c r="I212" s="30">
        <f>'harmonogram spłat'!E212-obliczenia!$D$20</f>
        <v>224.83144693228223</v>
      </c>
      <c r="J212" s="30">
        <f>'harmonogram spłat'!E212-obliczenia!$D$21</f>
        <v>299.77526257637624</v>
      </c>
    </row>
    <row r="213" spans="2:10" ht="15">
      <c r="B213" s="26">
        <v>210</v>
      </c>
      <c r="C213" s="29">
        <f>PPMT('harmonogram spłat'!$M$2,B213,obliczenia!$C$7,-obliczenia!$C$13)</f>
        <v>705.81432944009964</v>
      </c>
      <c r="D213" s="29">
        <f>IPMT('harmonogram spłat'!$M$2,B213,obliczenia!$C$7,-obliczenia!$C$13)</f>
        <v>793.06198344178108</v>
      </c>
      <c r="E213" s="30">
        <f t="shared" si="3"/>
        <v>1498.8763128818807</v>
      </c>
      <c r="G213" s="26"/>
      <c r="H213" s="30">
        <f>'harmonogram spłat'!E213-obliczenia!$D$19</f>
        <v>149.887631288188</v>
      </c>
      <c r="I213" s="30">
        <f>'harmonogram spłat'!E213-obliczenia!$D$20</f>
        <v>224.83144693228201</v>
      </c>
      <c r="J213" s="30">
        <f>'harmonogram spłat'!E213-obliczenia!$D$21</f>
        <v>299.77526257637601</v>
      </c>
    </row>
    <row r="214" spans="2:10" ht="15">
      <c r="B214" s="26">
        <v>211</v>
      </c>
      <c r="C214" s="29">
        <f>PPMT('harmonogram spłat'!$M$2,B214,obliczenia!$C$7,-obliczenia!$C$13)</f>
        <v>709.34340108730021</v>
      </c>
      <c r="D214" s="29">
        <f>IPMT('harmonogram spłat'!$M$2,B214,obliczenia!$C$7,-obliczenia!$C$13)</f>
        <v>789.53291179458063</v>
      </c>
      <c r="E214" s="30">
        <f t="shared" si="3"/>
        <v>1498.8763128818809</v>
      </c>
      <c r="G214" s="26"/>
      <c r="H214" s="30">
        <f>'harmonogram spłat'!E214-obliczenia!$D$19</f>
        <v>149.88763128818823</v>
      </c>
      <c r="I214" s="30">
        <f>'harmonogram spłat'!E214-obliczenia!$D$20</f>
        <v>224.83144693228223</v>
      </c>
      <c r="J214" s="30">
        <f>'harmonogram spłat'!E214-obliczenia!$D$21</f>
        <v>299.77526257637624</v>
      </c>
    </row>
    <row r="215" spans="2:10" ht="15">
      <c r="B215" s="26">
        <v>212</v>
      </c>
      <c r="C215" s="29">
        <f>PPMT('harmonogram spłat'!$M$2,B215,obliczenia!$C$7,-obliczenia!$C$13)</f>
        <v>712.89011809273677</v>
      </c>
      <c r="D215" s="29">
        <f>IPMT('harmonogram spłat'!$M$2,B215,obliczenia!$C$7,-obliczenia!$C$13)</f>
        <v>785.98619478914395</v>
      </c>
      <c r="E215" s="30">
        <f t="shared" si="3"/>
        <v>1498.8763128818807</v>
      </c>
      <c r="G215" s="26"/>
      <c r="H215" s="30">
        <f>'harmonogram spłat'!E215-obliczenia!$D$19</f>
        <v>149.887631288188</v>
      </c>
      <c r="I215" s="30">
        <f>'harmonogram spłat'!E215-obliczenia!$D$20</f>
        <v>224.83144693228201</v>
      </c>
      <c r="J215" s="30">
        <f>'harmonogram spłat'!E215-obliczenia!$D$21</f>
        <v>299.77526257637601</v>
      </c>
    </row>
    <row r="216" spans="2:10" ht="15">
      <c r="B216" s="26">
        <v>213</v>
      </c>
      <c r="C216" s="29">
        <f>PPMT('harmonogram spłat'!$M$2,B216,obliczenia!$C$7,-obliczenia!$C$13)</f>
        <v>716.45456868320048</v>
      </c>
      <c r="D216" s="29">
        <f>IPMT('harmonogram spłat'!$M$2,B216,obliczenia!$C$7,-obliczenia!$C$13)</f>
        <v>782.42174419868024</v>
      </c>
      <c r="E216" s="30">
        <f t="shared" si="3"/>
        <v>1498.8763128818807</v>
      </c>
      <c r="G216" s="26"/>
      <c r="H216" s="30">
        <f>'harmonogram spłat'!E216-obliczenia!$D$19</f>
        <v>149.887631288188</v>
      </c>
      <c r="I216" s="30">
        <f>'harmonogram spłat'!E216-obliczenia!$D$20</f>
        <v>224.83144693228201</v>
      </c>
      <c r="J216" s="30">
        <f>'harmonogram spłat'!E216-obliczenia!$D$21</f>
        <v>299.77526257637601</v>
      </c>
    </row>
    <row r="217" spans="2:10" ht="15">
      <c r="B217" s="26">
        <v>214</v>
      </c>
      <c r="C217" s="29">
        <f>PPMT('harmonogram spłat'!$M$2,B217,obliczenia!$C$7,-obliczenia!$C$13)</f>
        <v>720.03684152661651</v>
      </c>
      <c r="D217" s="29">
        <f>IPMT('harmonogram spłat'!$M$2,B217,obliczenia!$C$7,-obliczenia!$C$13)</f>
        <v>778.83947135526432</v>
      </c>
      <c r="E217" s="30">
        <f t="shared" si="3"/>
        <v>1498.8763128818809</v>
      </c>
      <c r="G217" s="26"/>
      <c r="H217" s="30">
        <f>'harmonogram spłat'!E217-obliczenia!$D$19</f>
        <v>149.88763128818823</v>
      </c>
      <c r="I217" s="30">
        <f>'harmonogram spłat'!E217-obliczenia!$D$20</f>
        <v>224.83144693228223</v>
      </c>
      <c r="J217" s="30">
        <f>'harmonogram spłat'!E217-obliczenia!$D$21</f>
        <v>299.77526257637624</v>
      </c>
    </row>
    <row r="218" spans="2:10" ht="15">
      <c r="B218" s="26">
        <v>215</v>
      </c>
      <c r="C218" s="29">
        <f>PPMT('harmonogram spłat'!$M$2,B218,obliczenia!$C$7,-obliczenia!$C$13)</f>
        <v>723.63702573424951</v>
      </c>
      <c r="D218" s="29">
        <f>IPMT('harmonogram spłat'!$M$2,B218,obliczenia!$C$7,-obliczenia!$C$13)</f>
        <v>775.2392871476311</v>
      </c>
      <c r="E218" s="30">
        <f t="shared" si="3"/>
        <v>1498.8763128818805</v>
      </c>
      <c r="G218" s="26"/>
      <c r="H218" s="30">
        <f>'harmonogram spłat'!E218-obliczenia!$D$19</f>
        <v>149.88763128818778</v>
      </c>
      <c r="I218" s="30">
        <f>'harmonogram spłat'!E218-obliczenia!$D$20</f>
        <v>224.83144693228178</v>
      </c>
      <c r="J218" s="30">
        <f>'harmonogram spłat'!E218-obliczenia!$D$21</f>
        <v>299.77526257637578</v>
      </c>
    </row>
    <row r="219" spans="2:10" ht="15">
      <c r="B219" s="26">
        <v>216</v>
      </c>
      <c r="C219" s="29">
        <f>PPMT('harmonogram spłat'!$M$2,B219,obliczenia!$C$7,-obliczenia!$C$13)</f>
        <v>727.25521086292065</v>
      </c>
      <c r="D219" s="29">
        <f>IPMT('harmonogram spłat'!$M$2,B219,obliczenia!$C$7,-obliczenia!$C$13)</f>
        <v>771.62110201896007</v>
      </c>
      <c r="E219" s="30">
        <f t="shared" si="3"/>
        <v>1498.8763128818807</v>
      </c>
      <c r="G219" s="26"/>
      <c r="H219" s="30">
        <f>'harmonogram spłat'!E219-obliczenia!$D$19</f>
        <v>149.887631288188</v>
      </c>
      <c r="I219" s="30">
        <f>'harmonogram spłat'!E219-obliczenia!$D$20</f>
        <v>224.83144693228201</v>
      </c>
      <c r="J219" s="30">
        <f>'harmonogram spłat'!E219-obliczenia!$D$21</f>
        <v>299.77526257637601</v>
      </c>
    </row>
    <row r="220" spans="2:10" ht="15">
      <c r="B220" s="26">
        <v>217</v>
      </c>
      <c r="C220" s="29">
        <f>PPMT('harmonogram spłat'!$M$2,B220,obliczenia!$C$7,-obliczenia!$C$13)</f>
        <v>730.89148691723528</v>
      </c>
      <c r="D220" s="29">
        <f>IPMT('harmonogram spłat'!$M$2,B220,obliczenia!$C$7,-obliczenia!$C$13)</f>
        <v>767.98482596464544</v>
      </c>
      <c r="E220" s="30">
        <f t="shared" si="3"/>
        <v>1498.8763128818807</v>
      </c>
      <c r="G220" s="26"/>
      <c r="H220" s="30">
        <f>'harmonogram spłat'!E220-obliczenia!$D$19</f>
        <v>149.887631288188</v>
      </c>
      <c r="I220" s="30">
        <f>'harmonogram spłat'!E220-obliczenia!$D$20</f>
        <v>224.83144693228201</v>
      </c>
      <c r="J220" s="30">
        <f>'harmonogram spłat'!E220-obliczenia!$D$21</f>
        <v>299.77526257637601</v>
      </c>
    </row>
    <row r="221" spans="2:10" ht="15">
      <c r="B221" s="26">
        <v>218</v>
      </c>
      <c r="C221" s="29">
        <f>PPMT('harmonogram spłat'!$M$2,B221,obliczenia!$C$7,-obliczenia!$C$13)</f>
        <v>734.5459443518215</v>
      </c>
      <c r="D221" s="29">
        <f>IPMT('harmonogram spłat'!$M$2,B221,obliczenia!$C$7,-obliczenia!$C$13)</f>
        <v>764.33036853005922</v>
      </c>
      <c r="E221" s="30">
        <f t="shared" si="3"/>
        <v>1498.8763128818807</v>
      </c>
      <c r="G221" s="26"/>
      <c r="H221" s="30">
        <f>'harmonogram spłat'!E221-obliczenia!$D$19</f>
        <v>149.887631288188</v>
      </c>
      <c r="I221" s="30">
        <f>'harmonogram spłat'!E221-obliczenia!$D$20</f>
        <v>224.83144693228201</v>
      </c>
      <c r="J221" s="30">
        <f>'harmonogram spłat'!E221-obliczenia!$D$21</f>
        <v>299.77526257637601</v>
      </c>
    </row>
    <row r="222" spans="2:10" ht="15">
      <c r="B222" s="26">
        <v>219</v>
      </c>
      <c r="C222" s="29">
        <f>PPMT('harmonogram spłat'!$M$2,B222,obliczenia!$C$7,-obliczenia!$C$13)</f>
        <v>738.21867407358059</v>
      </c>
      <c r="D222" s="29">
        <f>IPMT('harmonogram spłat'!$M$2,B222,obliczenia!$C$7,-obliczenia!$C$13)</f>
        <v>760.65763880830025</v>
      </c>
      <c r="E222" s="30">
        <f t="shared" si="3"/>
        <v>1498.8763128818809</v>
      </c>
      <c r="G222" s="26"/>
      <c r="H222" s="30">
        <f>'harmonogram spłat'!E222-obliczenia!$D$19</f>
        <v>149.88763128818823</v>
      </c>
      <c r="I222" s="30">
        <f>'harmonogram spłat'!E222-obliczenia!$D$20</f>
        <v>224.83144693228223</v>
      </c>
      <c r="J222" s="30">
        <f>'harmonogram spłat'!E222-obliczenia!$D$21</f>
        <v>299.77526257637624</v>
      </c>
    </row>
    <row r="223" spans="2:10" ht="15">
      <c r="B223" s="26">
        <v>220</v>
      </c>
      <c r="C223" s="29">
        <f>PPMT('harmonogram spłat'!$M$2,B223,obliczenia!$C$7,-obliczenia!$C$13)</f>
        <v>741.90976744394857</v>
      </c>
      <c r="D223" s="29">
        <f>IPMT('harmonogram spłat'!$M$2,B223,obliczenia!$C$7,-obliczenia!$C$13)</f>
        <v>756.96654543793227</v>
      </c>
      <c r="E223" s="30">
        <f t="shared" si="3"/>
        <v>1498.8763128818809</v>
      </c>
      <c r="G223" s="26"/>
      <c r="H223" s="30">
        <f>'harmonogram spłat'!E223-obliczenia!$D$19</f>
        <v>149.88763128818823</v>
      </c>
      <c r="I223" s="30">
        <f>'harmonogram spłat'!E223-obliczenia!$D$20</f>
        <v>224.83144693228223</v>
      </c>
      <c r="J223" s="30">
        <f>'harmonogram spłat'!E223-obliczenia!$D$21</f>
        <v>299.77526257637624</v>
      </c>
    </row>
    <row r="224" spans="2:10" ht="15">
      <c r="B224" s="26">
        <v>221</v>
      </c>
      <c r="C224" s="29">
        <f>PPMT('harmonogram spłat'!$M$2,B224,obliczenia!$C$7,-obliczenia!$C$13)</f>
        <v>745.61931628116827</v>
      </c>
      <c r="D224" s="29">
        <f>IPMT('harmonogram spłat'!$M$2,B224,obliczenia!$C$7,-obliczenia!$C$13)</f>
        <v>753.25699660071245</v>
      </c>
      <c r="E224" s="30">
        <f t="shared" si="3"/>
        <v>1498.8763128818807</v>
      </c>
      <c r="G224" s="26"/>
      <c r="H224" s="30">
        <f>'harmonogram spłat'!E224-obliczenia!$D$19</f>
        <v>149.887631288188</v>
      </c>
      <c r="I224" s="30">
        <f>'harmonogram spłat'!E224-obliczenia!$D$20</f>
        <v>224.83144693228201</v>
      </c>
      <c r="J224" s="30">
        <f>'harmonogram spłat'!E224-obliczenia!$D$21</f>
        <v>299.77526257637601</v>
      </c>
    </row>
    <row r="225" spans="2:10" ht="15">
      <c r="B225" s="26">
        <v>222</v>
      </c>
      <c r="C225" s="29">
        <f>PPMT('harmonogram spłat'!$M$2,B225,obliczenia!$C$7,-obliczenia!$C$13)</f>
        <v>749.34741286257417</v>
      </c>
      <c r="D225" s="29">
        <f>IPMT('harmonogram spłat'!$M$2,B225,obliczenia!$C$7,-obliczenia!$C$13)</f>
        <v>749.52890001930677</v>
      </c>
      <c r="E225" s="30">
        <f t="shared" si="3"/>
        <v>1498.8763128818809</v>
      </c>
      <c r="G225" s="26"/>
      <c r="H225" s="30">
        <f>'harmonogram spłat'!E225-obliczenia!$D$19</f>
        <v>149.88763128818823</v>
      </c>
      <c r="I225" s="30">
        <f>'harmonogram spłat'!E225-obliczenia!$D$20</f>
        <v>224.83144693228223</v>
      </c>
      <c r="J225" s="30">
        <f>'harmonogram spłat'!E225-obliczenia!$D$21</f>
        <v>299.77526257637624</v>
      </c>
    </row>
    <row r="226" spans="2:10" ht="15">
      <c r="B226" s="26">
        <v>223</v>
      </c>
      <c r="C226" s="29">
        <f>PPMT('harmonogram spłat'!$M$2,B226,obliczenia!$C$7,-obliczenia!$C$13)</f>
        <v>753.09414992688687</v>
      </c>
      <c r="D226" s="29">
        <f>IPMT('harmonogram spłat'!$M$2,B226,obliczenia!$C$7,-obliczenia!$C$13)</f>
        <v>745.78216295499351</v>
      </c>
      <c r="E226" s="30">
        <f t="shared" si="3"/>
        <v>1498.8763128818805</v>
      </c>
      <c r="G226" s="26"/>
      <c r="H226" s="30">
        <f>'harmonogram spłat'!E226-obliczenia!$D$19</f>
        <v>149.88763128818778</v>
      </c>
      <c r="I226" s="30">
        <f>'harmonogram spłat'!E226-obliczenia!$D$20</f>
        <v>224.83144693228178</v>
      </c>
      <c r="J226" s="30">
        <f>'harmonogram spłat'!E226-obliczenia!$D$21</f>
        <v>299.77526257637578</v>
      </c>
    </row>
    <row r="227" spans="2:10" ht="15">
      <c r="B227" s="26">
        <v>224</v>
      </c>
      <c r="C227" s="29">
        <f>PPMT('harmonogram spłat'!$M$2,B227,obliczenia!$C$7,-obliczenia!$C$13)</f>
        <v>756.85962067652144</v>
      </c>
      <c r="D227" s="29">
        <f>IPMT('harmonogram spłat'!$M$2,B227,obliczenia!$C$7,-obliczenia!$C$13)</f>
        <v>742.01669220535916</v>
      </c>
      <c r="E227" s="30">
        <f t="shared" si="3"/>
        <v>1498.8763128818805</v>
      </c>
      <c r="G227" s="26"/>
      <c r="H227" s="30">
        <f>'harmonogram spłat'!E227-obliczenia!$D$19</f>
        <v>149.88763128818778</v>
      </c>
      <c r="I227" s="30">
        <f>'harmonogram spłat'!E227-obliczenia!$D$20</f>
        <v>224.83144693228178</v>
      </c>
      <c r="J227" s="30">
        <f>'harmonogram spłat'!E227-obliczenia!$D$21</f>
        <v>299.77526257637578</v>
      </c>
    </row>
    <row r="228" spans="2:10" ht="15">
      <c r="B228" s="26">
        <v>225</v>
      </c>
      <c r="C228" s="29">
        <f>PPMT('harmonogram spłat'!$M$2,B228,obliczenia!$C$7,-obliczenia!$C$13)</f>
        <v>760.64391877990408</v>
      </c>
      <c r="D228" s="29">
        <f>IPMT('harmonogram spłat'!$M$2,B228,obliczenia!$C$7,-obliczenia!$C$13)</f>
        <v>738.23239410197652</v>
      </c>
      <c r="E228" s="30">
        <f t="shared" si="3"/>
        <v>1498.8763128818805</v>
      </c>
      <c r="G228" s="26"/>
      <c r="H228" s="30">
        <f>'harmonogram spłat'!E228-obliczenia!$D$19</f>
        <v>149.88763128818778</v>
      </c>
      <c r="I228" s="30">
        <f>'harmonogram spłat'!E228-obliczenia!$D$20</f>
        <v>224.83144693228178</v>
      </c>
      <c r="J228" s="30">
        <f>'harmonogram spłat'!E228-obliczenia!$D$21</f>
        <v>299.77526257637578</v>
      </c>
    </row>
    <row r="229" spans="2:10" ht="15">
      <c r="B229" s="26">
        <v>226</v>
      </c>
      <c r="C229" s="29">
        <f>PPMT('harmonogram spłat'!$M$2,B229,obliczenia!$C$7,-obliczenia!$C$13)</f>
        <v>764.44713837380368</v>
      </c>
      <c r="D229" s="29">
        <f>IPMT('harmonogram spłat'!$M$2,B229,obliczenia!$C$7,-obliczenia!$C$13)</f>
        <v>734.42917450807715</v>
      </c>
      <c r="E229" s="30">
        <f t="shared" si="3"/>
        <v>1498.8763128818809</v>
      </c>
      <c r="G229" s="26"/>
      <c r="H229" s="30">
        <f>'harmonogram spłat'!E229-obliczenia!$D$19</f>
        <v>149.88763128818823</v>
      </c>
      <c r="I229" s="30">
        <f>'harmonogram spłat'!E229-obliczenia!$D$20</f>
        <v>224.83144693228223</v>
      </c>
      <c r="J229" s="30">
        <f>'harmonogram spłat'!E229-obliczenia!$D$21</f>
        <v>299.77526257637624</v>
      </c>
    </row>
    <row r="230" spans="2:10" ht="15">
      <c r="B230" s="26">
        <v>227</v>
      </c>
      <c r="C230" s="29">
        <f>PPMT('harmonogram spłat'!$M$2,B230,obliczenia!$C$7,-obliczenia!$C$13)</f>
        <v>768.26937406567276</v>
      </c>
      <c r="D230" s="29">
        <f>IPMT('harmonogram spłat'!$M$2,B230,obliczenia!$C$7,-obliczenia!$C$13)</f>
        <v>730.6069388162083</v>
      </c>
      <c r="E230" s="30">
        <f t="shared" si="3"/>
        <v>1498.8763128818809</v>
      </c>
      <c r="G230" s="26"/>
      <c r="H230" s="30">
        <f>'harmonogram spłat'!E230-obliczenia!$D$19</f>
        <v>149.88763128818823</v>
      </c>
      <c r="I230" s="30">
        <f>'harmonogram spłat'!E230-obliczenia!$D$20</f>
        <v>224.83144693228223</v>
      </c>
      <c r="J230" s="30">
        <f>'harmonogram spłat'!E230-obliczenia!$D$21</f>
        <v>299.77526257637624</v>
      </c>
    </row>
    <row r="231" spans="2:10" ht="15">
      <c r="B231" s="26">
        <v>228</v>
      </c>
      <c r="C231" s="29">
        <f>PPMT('harmonogram spłat'!$M$2,B231,obliczenia!$C$7,-obliczenia!$C$13)</f>
        <v>772.11072093600103</v>
      </c>
      <c r="D231" s="29">
        <f>IPMT('harmonogram spłat'!$M$2,B231,obliczenia!$C$7,-obliczenia!$C$13)</f>
        <v>726.76559194587992</v>
      </c>
      <c r="E231" s="30">
        <f t="shared" si="3"/>
        <v>1498.8763128818809</v>
      </c>
      <c r="G231" s="26"/>
      <c r="H231" s="30">
        <f>'harmonogram spłat'!E231-obliczenia!$D$19</f>
        <v>149.88763128818823</v>
      </c>
      <c r="I231" s="30">
        <f>'harmonogram spłat'!E231-obliczenia!$D$20</f>
        <v>224.83144693228223</v>
      </c>
      <c r="J231" s="30">
        <f>'harmonogram spłat'!E231-obliczenia!$D$21</f>
        <v>299.77526257637624</v>
      </c>
    </row>
    <row r="232" spans="2:10" ht="15">
      <c r="B232" s="26">
        <v>229</v>
      </c>
      <c r="C232" s="29">
        <f>PPMT('harmonogram spłat'!$M$2,B232,obliczenia!$C$7,-obliczenia!$C$13)</f>
        <v>775.97127454068095</v>
      </c>
      <c r="D232" s="29">
        <f>IPMT('harmonogram spłat'!$M$2,B232,obliczenia!$C$7,-obliczenia!$C$13)</f>
        <v>722.90503834119988</v>
      </c>
      <c r="E232" s="30">
        <f t="shared" si="3"/>
        <v>1498.8763128818809</v>
      </c>
      <c r="G232" s="26"/>
      <c r="H232" s="30">
        <f>'harmonogram spłat'!E232-obliczenia!$D$19</f>
        <v>149.88763128818823</v>
      </c>
      <c r="I232" s="30">
        <f>'harmonogram spłat'!E232-obliczenia!$D$20</f>
        <v>224.83144693228223</v>
      </c>
      <c r="J232" s="30">
        <f>'harmonogram spłat'!E232-obliczenia!$D$21</f>
        <v>299.77526257637624</v>
      </c>
    </row>
    <row r="233" spans="2:10" ht="15">
      <c r="B233" s="26">
        <v>230</v>
      </c>
      <c r="C233" s="29">
        <f>PPMT('harmonogram spłat'!$M$2,B233,obliczenia!$C$7,-obliczenia!$C$13)</f>
        <v>779.85113091338428</v>
      </c>
      <c r="D233" s="29">
        <f>IPMT('harmonogram spłat'!$M$2,B233,obliczenia!$C$7,-obliczenia!$C$13)</f>
        <v>719.02518196849644</v>
      </c>
      <c r="E233" s="30">
        <f t="shared" si="3"/>
        <v>1498.8763128818807</v>
      </c>
      <c r="G233" s="26"/>
      <c r="H233" s="30">
        <f>'harmonogram spłat'!E233-obliczenia!$D$19</f>
        <v>149.887631288188</v>
      </c>
      <c r="I233" s="30">
        <f>'harmonogram spłat'!E233-obliczenia!$D$20</f>
        <v>224.83144693228201</v>
      </c>
      <c r="J233" s="30">
        <f>'harmonogram spłat'!E233-obliczenia!$D$21</f>
        <v>299.77526257637601</v>
      </c>
    </row>
    <row r="234" spans="2:10" ht="15">
      <c r="B234" s="26">
        <v>231</v>
      </c>
      <c r="C234" s="29">
        <f>PPMT('harmonogram spłat'!$M$2,B234,obliczenia!$C$7,-obliczenia!$C$13)</f>
        <v>783.75038656795118</v>
      </c>
      <c r="D234" s="29">
        <f>IPMT('harmonogram spłat'!$M$2,B234,obliczenia!$C$7,-obliczenia!$C$13)</f>
        <v>715.12592631392954</v>
      </c>
      <c r="E234" s="30">
        <f t="shared" si="3"/>
        <v>1498.8763128818807</v>
      </c>
      <c r="G234" s="26"/>
      <c r="H234" s="30">
        <f>'harmonogram spłat'!E234-obliczenia!$D$19</f>
        <v>149.887631288188</v>
      </c>
      <c r="I234" s="30">
        <f>'harmonogram spłat'!E234-obliczenia!$D$20</f>
        <v>224.83144693228201</v>
      </c>
      <c r="J234" s="30">
        <f>'harmonogram spłat'!E234-obliczenia!$D$21</f>
        <v>299.77526257637601</v>
      </c>
    </row>
    <row r="235" spans="2:10" ht="15">
      <c r="B235" s="26">
        <v>232</v>
      </c>
      <c r="C235" s="29">
        <f>PPMT('harmonogram spłat'!$M$2,B235,obliczenia!$C$7,-obliczenia!$C$13)</f>
        <v>787.66913850079106</v>
      </c>
      <c r="D235" s="29">
        <f>IPMT('harmonogram spłat'!$M$2,B235,obliczenia!$C$7,-obliczenia!$C$13)</f>
        <v>711.20717438108977</v>
      </c>
      <c r="E235" s="30">
        <f t="shared" si="3"/>
        <v>1498.8763128818809</v>
      </c>
      <c r="G235" s="26"/>
      <c r="H235" s="30">
        <f>'harmonogram spłat'!E235-obliczenia!$D$19</f>
        <v>149.88763128818823</v>
      </c>
      <c r="I235" s="30">
        <f>'harmonogram spłat'!E235-obliczenia!$D$20</f>
        <v>224.83144693228223</v>
      </c>
      <c r="J235" s="30">
        <f>'harmonogram spłat'!E235-obliczenia!$D$21</f>
        <v>299.77526257637624</v>
      </c>
    </row>
    <row r="236" spans="2:10" ht="15">
      <c r="B236" s="26">
        <v>233</v>
      </c>
      <c r="C236" s="29">
        <f>PPMT('harmonogram spłat'!$M$2,B236,obliczenia!$C$7,-obliczenia!$C$13)</f>
        <v>791.60748419329502</v>
      </c>
      <c r="D236" s="29">
        <f>IPMT('harmonogram spłat'!$M$2,B236,obliczenia!$C$7,-obliczenia!$C$13)</f>
        <v>707.26882868858581</v>
      </c>
      <c r="E236" s="30">
        <f t="shared" si="3"/>
        <v>1498.8763128818809</v>
      </c>
      <c r="G236" s="26"/>
      <c r="H236" s="30">
        <f>'harmonogram spłat'!E236-obliczenia!$D$19</f>
        <v>149.88763128818823</v>
      </c>
      <c r="I236" s="30">
        <f>'harmonogram spłat'!E236-obliczenia!$D$20</f>
        <v>224.83144693228223</v>
      </c>
      <c r="J236" s="30">
        <f>'harmonogram spłat'!E236-obliczenia!$D$21</f>
        <v>299.77526257637624</v>
      </c>
    </row>
    <row r="237" spans="2:10" ht="15">
      <c r="B237" s="26">
        <v>234</v>
      </c>
      <c r="C237" s="29">
        <f>PPMT('harmonogram spłat'!$M$2,B237,obliczenia!$C$7,-obliczenia!$C$13)</f>
        <v>795.56552161426134</v>
      </c>
      <c r="D237" s="29">
        <f>IPMT('harmonogram spłat'!$M$2,B237,obliczenia!$C$7,-obliczenia!$C$13)</f>
        <v>703.31079126761927</v>
      </c>
      <c r="E237" s="30">
        <f t="shared" si="3"/>
        <v>1498.8763128818805</v>
      </c>
      <c r="G237" s="26"/>
      <c r="H237" s="30">
        <f>'harmonogram spłat'!E237-obliczenia!$D$19</f>
        <v>149.88763128818778</v>
      </c>
      <c r="I237" s="30">
        <f>'harmonogram spłat'!E237-obliczenia!$D$20</f>
        <v>224.83144693228178</v>
      </c>
      <c r="J237" s="30">
        <f>'harmonogram spłat'!E237-obliczenia!$D$21</f>
        <v>299.77526257637578</v>
      </c>
    </row>
    <row r="238" spans="2:10" ht="15">
      <c r="B238" s="26">
        <v>235</v>
      </c>
      <c r="C238" s="29">
        <f>PPMT('harmonogram spłat'!$M$2,B238,obliczenia!$C$7,-obliczenia!$C$13)</f>
        <v>799.54334922233284</v>
      </c>
      <c r="D238" s="29">
        <f>IPMT('harmonogram spłat'!$M$2,B238,obliczenia!$C$7,-obliczenia!$C$13)</f>
        <v>699.332963659548</v>
      </c>
      <c r="E238" s="30">
        <f t="shared" si="3"/>
        <v>1498.8763128818809</v>
      </c>
      <c r="G238" s="26"/>
      <c r="H238" s="30">
        <f>'harmonogram spłat'!E238-obliczenia!$D$19</f>
        <v>149.88763128818823</v>
      </c>
      <c r="I238" s="30">
        <f>'harmonogram spłat'!E238-obliczenia!$D$20</f>
        <v>224.83144693228223</v>
      </c>
      <c r="J238" s="30">
        <f>'harmonogram spłat'!E238-obliczenia!$D$21</f>
        <v>299.77526257637624</v>
      </c>
    </row>
    <row r="239" spans="2:10" ht="15">
      <c r="B239" s="26">
        <v>236</v>
      </c>
      <c r="C239" s="29">
        <f>PPMT('harmonogram spłat'!$M$2,B239,obliczenia!$C$7,-obliczenia!$C$13)</f>
        <v>803.54106596844451</v>
      </c>
      <c r="D239" s="29">
        <f>IPMT('harmonogram spłat'!$M$2,B239,obliczenia!$C$7,-obliczenia!$C$13)</f>
        <v>695.33524691343632</v>
      </c>
      <c r="E239" s="30">
        <f t="shared" si="3"/>
        <v>1498.8763128818809</v>
      </c>
      <c r="G239" s="26"/>
      <c r="H239" s="30">
        <f>'harmonogram spłat'!E239-obliczenia!$D$19</f>
        <v>149.88763128818823</v>
      </c>
      <c r="I239" s="30">
        <f>'harmonogram spłat'!E239-obliczenia!$D$20</f>
        <v>224.83144693228223</v>
      </c>
      <c r="J239" s="30">
        <f>'harmonogram spłat'!E239-obliczenia!$D$21</f>
        <v>299.77526257637624</v>
      </c>
    </row>
    <row r="240" spans="2:10" ht="15">
      <c r="B240" s="26">
        <v>237</v>
      </c>
      <c r="C240" s="29">
        <f>PPMT('harmonogram spłat'!$M$2,B240,obliczenia!$C$7,-obliczenia!$C$13)</f>
        <v>807.55877129828673</v>
      </c>
      <c r="D240" s="29">
        <f>IPMT('harmonogram spłat'!$M$2,B240,obliczenia!$C$7,-obliczenia!$C$13)</f>
        <v>691.31754158359399</v>
      </c>
      <c r="E240" s="30">
        <f t="shared" si="3"/>
        <v>1498.8763128818807</v>
      </c>
      <c r="G240" s="26"/>
      <c r="H240" s="30">
        <f>'harmonogram spłat'!E240-obliczenia!$D$19</f>
        <v>149.887631288188</v>
      </c>
      <c r="I240" s="30">
        <f>'harmonogram spłat'!E240-obliczenia!$D$20</f>
        <v>224.83144693228201</v>
      </c>
      <c r="J240" s="30">
        <f>'harmonogram spłat'!E240-obliczenia!$D$21</f>
        <v>299.77526257637601</v>
      </c>
    </row>
    <row r="241" spans="2:10" ht="15">
      <c r="B241" s="26">
        <v>238</v>
      </c>
      <c r="C241" s="29">
        <f>PPMT('harmonogram spłat'!$M$2,B241,obliczenia!$C$7,-obliczenia!$C$13)</f>
        <v>811.59656515477809</v>
      </c>
      <c r="D241" s="29">
        <f>IPMT('harmonogram spłat'!$M$2,B241,obliczenia!$C$7,-obliczenia!$C$13)</f>
        <v>687.27974772710263</v>
      </c>
      <c r="E241" s="30">
        <f t="shared" si="3"/>
        <v>1498.8763128818807</v>
      </c>
      <c r="G241" s="26"/>
      <c r="H241" s="30">
        <f>'harmonogram spłat'!E241-obliczenia!$D$19</f>
        <v>149.887631288188</v>
      </c>
      <c r="I241" s="30">
        <f>'harmonogram spłat'!E241-obliczenia!$D$20</f>
        <v>224.83144693228201</v>
      </c>
      <c r="J241" s="30">
        <f>'harmonogram spłat'!E241-obliczenia!$D$21</f>
        <v>299.77526257637601</v>
      </c>
    </row>
    <row r="242" spans="2:10" ht="15">
      <c r="B242" s="26">
        <v>239</v>
      </c>
      <c r="C242" s="29">
        <f>PPMT('harmonogram spłat'!$M$2,B242,obliczenia!$C$7,-obliczenia!$C$13)</f>
        <v>815.65454798055191</v>
      </c>
      <c r="D242" s="29">
        <f>IPMT('harmonogram spłat'!$M$2,B242,obliczenia!$C$7,-obliczenia!$C$13)</f>
        <v>683.22176490132892</v>
      </c>
      <c r="E242" s="30">
        <f t="shared" si="3"/>
        <v>1498.8763128818809</v>
      </c>
      <c r="G242" s="26"/>
      <c r="H242" s="30">
        <f>'harmonogram spłat'!E242-obliczenia!$D$19</f>
        <v>149.88763128818823</v>
      </c>
      <c r="I242" s="30">
        <f>'harmonogram spłat'!E242-obliczenia!$D$20</f>
        <v>224.83144693228223</v>
      </c>
      <c r="J242" s="30">
        <f>'harmonogram spłat'!E242-obliczenia!$D$21</f>
        <v>299.77526257637624</v>
      </c>
    </row>
    <row r="243" spans="2:10" ht="15">
      <c r="B243" s="26">
        <v>240</v>
      </c>
      <c r="C243" s="29">
        <f>PPMT('harmonogram spłat'!$M$2,B243,obliczenia!$C$7,-obliczenia!$C$13)</f>
        <v>819.73282072045458</v>
      </c>
      <c r="D243" s="29">
        <f>IPMT('harmonogram spłat'!$M$2,B243,obliczenia!$C$7,-obliczenia!$C$13)</f>
        <v>679.14349216142614</v>
      </c>
      <c r="E243" s="30">
        <f t="shared" si="3"/>
        <v>1498.8763128818807</v>
      </c>
      <c r="G243" s="26"/>
      <c r="H243" s="30">
        <f>'harmonogram spłat'!E243-obliczenia!$D$19</f>
        <v>149.887631288188</v>
      </c>
      <c r="I243" s="30">
        <f>'harmonogram spłat'!E243-obliczenia!$D$20</f>
        <v>224.83144693228201</v>
      </c>
      <c r="J243" s="30">
        <f>'harmonogram spłat'!E243-obliczenia!$D$21</f>
        <v>299.77526257637601</v>
      </c>
    </row>
    <row r="244" spans="2:10" ht="15">
      <c r="B244" s="26">
        <v>241</v>
      </c>
      <c r="C244" s="29">
        <f>PPMT('harmonogram spłat'!$M$2,B244,obliczenia!$C$7,-obliczenia!$C$13)</f>
        <v>823.83148482405704</v>
      </c>
      <c r="D244" s="29">
        <f>IPMT('harmonogram spłat'!$M$2,B244,obliczenia!$C$7,-obliczenia!$C$13)</f>
        <v>675.04482805782379</v>
      </c>
      <c r="E244" s="30">
        <f t="shared" si="3"/>
        <v>1498.8763128818809</v>
      </c>
      <c r="G244" s="26"/>
      <c r="H244" s="30">
        <f>'harmonogram spłat'!E244-obliczenia!$D$19</f>
        <v>149.88763128818823</v>
      </c>
      <c r="I244" s="30">
        <f>'harmonogram spłat'!E244-obliczenia!$D$20</f>
        <v>224.83144693228223</v>
      </c>
      <c r="J244" s="30">
        <f>'harmonogram spłat'!E244-obliczenia!$D$21</f>
        <v>299.77526257637624</v>
      </c>
    </row>
    <row r="245" spans="2:10" ht="15">
      <c r="B245" s="26">
        <v>242</v>
      </c>
      <c r="C245" s="29">
        <f>PPMT('harmonogram spłat'!$M$2,B245,obliczenia!$C$7,-obliczenia!$C$13)</f>
        <v>827.95064224817736</v>
      </c>
      <c r="D245" s="29">
        <f>IPMT('harmonogram spłat'!$M$2,B245,obliczenia!$C$7,-obliczenia!$C$13)</f>
        <v>670.92567063370359</v>
      </c>
      <c r="E245" s="30">
        <f t="shared" si="3"/>
        <v>1498.8763128818809</v>
      </c>
      <c r="G245" s="26"/>
      <c r="H245" s="30">
        <f>'harmonogram spłat'!E245-obliczenia!$D$19</f>
        <v>149.88763128818823</v>
      </c>
      <c r="I245" s="30">
        <f>'harmonogram spłat'!E245-obliczenia!$D$20</f>
        <v>224.83144693228223</v>
      </c>
      <c r="J245" s="30">
        <f>'harmonogram spłat'!E245-obliczenia!$D$21</f>
        <v>299.77526257637624</v>
      </c>
    </row>
    <row r="246" spans="2:10" ht="15">
      <c r="B246" s="26">
        <v>243</v>
      </c>
      <c r="C246" s="29">
        <f>PPMT('harmonogram spłat'!$M$2,B246,obliczenia!$C$7,-obliczenia!$C$13)</f>
        <v>832.09039545941823</v>
      </c>
      <c r="D246" s="29">
        <f>IPMT('harmonogram spłat'!$M$2,B246,obliczenia!$C$7,-obliczenia!$C$13)</f>
        <v>666.78591742246249</v>
      </c>
      <c r="E246" s="30">
        <f t="shared" si="3"/>
        <v>1498.8763128818807</v>
      </c>
      <c r="G246" s="26"/>
      <c r="H246" s="30">
        <f>'harmonogram spłat'!E246-obliczenia!$D$19</f>
        <v>149.887631288188</v>
      </c>
      <c r="I246" s="30">
        <f>'harmonogram spłat'!E246-obliczenia!$D$20</f>
        <v>224.83144693228201</v>
      </c>
      <c r="J246" s="30">
        <f>'harmonogram spłat'!E246-obliczenia!$D$21</f>
        <v>299.77526257637601</v>
      </c>
    </row>
    <row r="247" spans="2:10" ht="15">
      <c r="B247" s="26">
        <v>244</v>
      </c>
      <c r="C247" s="29">
        <f>PPMT('harmonogram spłat'!$M$2,B247,obliczenia!$C$7,-obliczenia!$C$13)</f>
        <v>836.25084743671528</v>
      </c>
      <c r="D247" s="29">
        <f>IPMT('harmonogram spłat'!$M$2,B247,obliczenia!$C$7,-obliczenia!$C$13)</f>
        <v>662.62546544516545</v>
      </c>
      <c r="E247" s="30">
        <f t="shared" si="3"/>
        <v>1498.8763128818807</v>
      </c>
      <c r="G247" s="26"/>
      <c r="H247" s="30">
        <f>'harmonogram spłat'!E247-obliczenia!$D$19</f>
        <v>149.887631288188</v>
      </c>
      <c r="I247" s="30">
        <f>'harmonogram spłat'!E247-obliczenia!$D$20</f>
        <v>224.83144693228201</v>
      </c>
      <c r="J247" s="30">
        <f>'harmonogram spłat'!E247-obliczenia!$D$21</f>
        <v>299.77526257637601</v>
      </c>
    </row>
    <row r="248" spans="2:10" ht="15">
      <c r="B248" s="26">
        <v>245</v>
      </c>
      <c r="C248" s="29">
        <f>PPMT('harmonogram spłat'!$M$2,B248,obliczenia!$C$7,-obliczenia!$C$13)</f>
        <v>840.43210167389884</v>
      </c>
      <c r="D248" s="29">
        <f>IPMT('harmonogram spłat'!$M$2,B248,obliczenia!$C$7,-obliczenia!$C$13)</f>
        <v>658.44421120798199</v>
      </c>
      <c r="E248" s="30">
        <f t="shared" si="3"/>
        <v>1498.8763128818809</v>
      </c>
      <c r="G248" s="26"/>
      <c r="H248" s="30">
        <f>'harmonogram spłat'!E248-obliczenia!$D$19</f>
        <v>149.88763128818823</v>
      </c>
      <c r="I248" s="30">
        <f>'harmonogram spłat'!E248-obliczenia!$D$20</f>
        <v>224.83144693228223</v>
      </c>
      <c r="J248" s="30">
        <f>'harmonogram spłat'!E248-obliczenia!$D$21</f>
        <v>299.77526257637624</v>
      </c>
    </row>
    <row r="249" spans="2:10" ht="15">
      <c r="B249" s="26">
        <v>246</v>
      </c>
      <c r="C249" s="29">
        <f>PPMT('harmonogram spłat'!$M$2,B249,obliczenia!$C$7,-obliczenia!$C$13)</f>
        <v>844.63426218226834</v>
      </c>
      <c r="D249" s="29">
        <f>IPMT('harmonogram spłat'!$M$2,B249,obliczenia!$C$7,-obliczenia!$C$13)</f>
        <v>654.24205069961238</v>
      </c>
      <c r="E249" s="30">
        <f t="shared" si="3"/>
        <v>1498.8763128818807</v>
      </c>
      <c r="G249" s="26"/>
      <c r="H249" s="30">
        <f>'harmonogram spłat'!E249-obliczenia!$D$19</f>
        <v>149.887631288188</v>
      </c>
      <c r="I249" s="30">
        <f>'harmonogram spłat'!E249-obliczenia!$D$20</f>
        <v>224.83144693228201</v>
      </c>
      <c r="J249" s="30">
        <f>'harmonogram spłat'!E249-obliczenia!$D$21</f>
        <v>299.77526257637601</v>
      </c>
    </row>
    <row r="250" spans="2:10" ht="15">
      <c r="B250" s="26">
        <v>247</v>
      </c>
      <c r="C250" s="29">
        <f>PPMT('harmonogram spłat'!$M$2,B250,obliczenia!$C$7,-obliczenia!$C$13)</f>
        <v>848.85743349317977</v>
      </c>
      <c r="D250" s="29">
        <f>IPMT('harmonogram spłat'!$M$2,B250,obliczenia!$C$7,-obliczenia!$C$13)</f>
        <v>650.01887938870107</v>
      </c>
      <c r="E250" s="30">
        <f t="shared" si="3"/>
        <v>1498.8763128818809</v>
      </c>
      <c r="G250" s="26"/>
      <c r="H250" s="30">
        <f>'harmonogram spłat'!E250-obliczenia!$D$19</f>
        <v>149.88763128818823</v>
      </c>
      <c r="I250" s="30">
        <f>'harmonogram spłat'!E250-obliczenia!$D$20</f>
        <v>224.83144693228223</v>
      </c>
      <c r="J250" s="30">
        <f>'harmonogram spłat'!E250-obliczenia!$D$21</f>
        <v>299.77526257637624</v>
      </c>
    </row>
    <row r="251" spans="2:10" ht="15">
      <c r="B251" s="26">
        <v>248</v>
      </c>
      <c r="C251" s="29">
        <f>PPMT('harmonogram spłat'!$M$2,B251,obliczenia!$C$7,-obliczenia!$C$13)</f>
        <v>853.1017206606457</v>
      </c>
      <c r="D251" s="29">
        <f>IPMT('harmonogram spłat'!$M$2,B251,obliczenia!$C$7,-obliczenia!$C$13)</f>
        <v>645.77459222123514</v>
      </c>
      <c r="E251" s="30">
        <f t="shared" si="3"/>
        <v>1498.8763128818809</v>
      </c>
      <c r="G251" s="26"/>
      <c r="H251" s="30">
        <f>'harmonogram spłat'!E251-obliczenia!$D$19</f>
        <v>149.88763128818823</v>
      </c>
      <c r="I251" s="30">
        <f>'harmonogram spłat'!E251-obliczenia!$D$20</f>
        <v>224.83144693228223</v>
      </c>
      <c r="J251" s="30">
        <f>'harmonogram spłat'!E251-obliczenia!$D$21</f>
        <v>299.77526257637624</v>
      </c>
    </row>
    <row r="252" spans="2:10" ht="15">
      <c r="B252" s="26">
        <v>249</v>
      </c>
      <c r="C252" s="29">
        <f>PPMT('harmonogram spłat'!$M$2,B252,obliczenia!$C$7,-obliczenia!$C$13)</f>
        <v>857.36722926394884</v>
      </c>
      <c r="D252" s="29">
        <f>IPMT('harmonogram spłat'!$M$2,B252,obliczenia!$C$7,-obliczenia!$C$13)</f>
        <v>641.50908361793188</v>
      </c>
      <c r="E252" s="30">
        <f t="shared" si="3"/>
        <v>1498.8763128818807</v>
      </c>
      <c r="G252" s="26"/>
      <c r="H252" s="30">
        <f>'harmonogram spłat'!E252-obliczenia!$D$19</f>
        <v>149.887631288188</v>
      </c>
      <c r="I252" s="30">
        <f>'harmonogram spłat'!E252-obliczenia!$D$20</f>
        <v>224.83144693228201</v>
      </c>
      <c r="J252" s="30">
        <f>'harmonogram spłat'!E252-obliczenia!$D$21</f>
        <v>299.77526257637601</v>
      </c>
    </row>
    <row r="253" spans="2:10" ht="15">
      <c r="B253" s="26">
        <v>250</v>
      </c>
      <c r="C253" s="29">
        <f>PPMT('harmonogram spłat'!$M$2,B253,obliczenia!$C$7,-obliczenia!$C$13)</f>
        <v>861.65406541026869</v>
      </c>
      <c r="D253" s="29">
        <f>IPMT('harmonogram spłat'!$M$2,B253,obliczenia!$C$7,-obliczenia!$C$13)</f>
        <v>637.22224747161215</v>
      </c>
      <c r="E253" s="30">
        <f t="shared" si="3"/>
        <v>1498.8763128818809</v>
      </c>
      <c r="G253" s="26"/>
      <c r="H253" s="30">
        <f>'harmonogram spłat'!E253-obliczenia!$D$19</f>
        <v>149.88763128818823</v>
      </c>
      <c r="I253" s="30">
        <f>'harmonogram spłat'!E253-obliczenia!$D$20</f>
        <v>224.83144693228223</v>
      </c>
      <c r="J253" s="30">
        <f>'harmonogram spłat'!E253-obliczenia!$D$21</f>
        <v>299.77526257637624</v>
      </c>
    </row>
    <row r="254" spans="2:10" ht="15">
      <c r="B254" s="26">
        <v>251</v>
      </c>
      <c r="C254" s="29">
        <f>PPMT('harmonogram spłat'!$M$2,B254,obliczenia!$C$7,-obliczenia!$C$13)</f>
        <v>865.96233573731979</v>
      </c>
      <c r="D254" s="29">
        <f>IPMT('harmonogram spłat'!$M$2,B254,obliczenia!$C$7,-obliczenia!$C$13)</f>
        <v>632.91397714456082</v>
      </c>
      <c r="E254" s="30">
        <f t="shared" si="3"/>
        <v>1498.8763128818805</v>
      </c>
      <c r="G254" s="26"/>
      <c r="H254" s="30">
        <f>'harmonogram spłat'!E254-obliczenia!$D$19</f>
        <v>149.88763128818778</v>
      </c>
      <c r="I254" s="30">
        <f>'harmonogram spłat'!E254-obliczenia!$D$20</f>
        <v>224.83144693228178</v>
      </c>
      <c r="J254" s="30">
        <f>'harmonogram spłat'!E254-obliczenia!$D$21</f>
        <v>299.77526257637578</v>
      </c>
    </row>
    <row r="255" spans="2:10" ht="15">
      <c r="B255" s="26">
        <v>252</v>
      </c>
      <c r="C255" s="29">
        <f>PPMT('harmonogram spłat'!$M$2,B255,obliczenia!$C$7,-obliczenia!$C$13)</f>
        <v>870.29214741600651</v>
      </c>
      <c r="D255" s="29">
        <f>IPMT('harmonogram spłat'!$M$2,B255,obliczenia!$C$7,-obliczenia!$C$13)</f>
        <v>628.58416546587421</v>
      </c>
      <c r="E255" s="30">
        <f t="shared" si="3"/>
        <v>1498.8763128818807</v>
      </c>
      <c r="G255" s="26"/>
      <c r="H255" s="30">
        <f>'harmonogram spłat'!E255-obliczenia!$D$19</f>
        <v>149.887631288188</v>
      </c>
      <c r="I255" s="30">
        <f>'harmonogram spłat'!E255-obliczenia!$D$20</f>
        <v>224.83144693228201</v>
      </c>
      <c r="J255" s="30">
        <f>'harmonogram spłat'!E255-obliczenia!$D$21</f>
        <v>299.77526257637601</v>
      </c>
    </row>
    <row r="256" spans="2:10" ht="15">
      <c r="B256" s="26">
        <v>253</v>
      </c>
      <c r="C256" s="29">
        <f>PPMT('harmonogram spłat'!$M$2,B256,obliczenia!$C$7,-obliczenia!$C$13)</f>
        <v>874.64360815308657</v>
      </c>
      <c r="D256" s="29">
        <f>IPMT('harmonogram spłat'!$M$2,B256,obliczenia!$C$7,-obliczenia!$C$13)</f>
        <v>624.23270472879426</v>
      </c>
      <c r="E256" s="30">
        <f t="shared" si="3"/>
        <v>1498.8763128818809</v>
      </c>
      <c r="G256" s="26"/>
      <c r="H256" s="30">
        <f>'harmonogram spłat'!E256-obliczenia!$D$19</f>
        <v>149.88763128818823</v>
      </c>
      <c r="I256" s="30">
        <f>'harmonogram spłat'!E256-obliczenia!$D$20</f>
        <v>224.83144693228223</v>
      </c>
      <c r="J256" s="30">
        <f>'harmonogram spłat'!E256-obliczenia!$D$21</f>
        <v>299.77526257637624</v>
      </c>
    </row>
    <row r="257" spans="2:10" ht="15">
      <c r="B257" s="26">
        <v>254</v>
      </c>
      <c r="C257" s="29">
        <f>PPMT('harmonogram spłat'!$M$2,B257,obliczenia!$C$7,-obliczenia!$C$13)</f>
        <v>879.0168261938519</v>
      </c>
      <c r="D257" s="29">
        <f>IPMT('harmonogram spłat'!$M$2,B257,obliczenia!$C$7,-obliczenia!$C$13)</f>
        <v>619.85948668802882</v>
      </c>
      <c r="E257" s="30">
        <f t="shared" si="3"/>
        <v>1498.8763128818807</v>
      </c>
      <c r="G257" s="26"/>
      <c r="H257" s="30">
        <f>'harmonogram spłat'!E257-obliczenia!$D$19</f>
        <v>149.887631288188</v>
      </c>
      <c r="I257" s="30">
        <f>'harmonogram spłat'!E257-obliczenia!$D$20</f>
        <v>224.83144693228201</v>
      </c>
      <c r="J257" s="30">
        <f>'harmonogram spłat'!E257-obliczenia!$D$21</f>
        <v>299.77526257637601</v>
      </c>
    </row>
    <row r="258" spans="2:10" ht="15">
      <c r="B258" s="26">
        <v>255</v>
      </c>
      <c r="C258" s="29">
        <f>PPMT('harmonogram spłat'!$M$2,B258,obliczenia!$C$7,-obliczenia!$C$13)</f>
        <v>883.41191032482129</v>
      </c>
      <c r="D258" s="29">
        <f>IPMT('harmonogram spłat'!$M$2,B258,obliczenia!$C$7,-obliczenia!$C$13)</f>
        <v>615.46440255705954</v>
      </c>
      <c r="E258" s="30">
        <f t="shared" si="3"/>
        <v>1498.8763128818809</v>
      </c>
      <c r="G258" s="26"/>
      <c r="H258" s="30">
        <f>'harmonogram spłat'!E258-obliczenia!$D$19</f>
        <v>149.88763128818823</v>
      </c>
      <c r="I258" s="30">
        <f>'harmonogram spłat'!E258-obliczenia!$D$20</f>
        <v>224.83144693228223</v>
      </c>
      <c r="J258" s="30">
        <f>'harmonogram spłat'!E258-obliczenia!$D$21</f>
        <v>299.77526257637624</v>
      </c>
    </row>
    <row r="259" spans="2:10" ht="15">
      <c r="B259" s="26">
        <v>256</v>
      </c>
      <c r="C259" s="29">
        <f>PPMT('harmonogram spłat'!$M$2,B259,obliczenia!$C$7,-obliczenia!$C$13)</f>
        <v>887.8289698764454</v>
      </c>
      <c r="D259" s="29">
        <f>IPMT('harmonogram spłat'!$M$2,B259,obliczenia!$C$7,-obliczenia!$C$13)</f>
        <v>611.04734300543544</v>
      </c>
      <c r="E259" s="30">
        <f t="shared" si="3"/>
        <v>1498.8763128818809</v>
      </c>
      <c r="G259" s="26"/>
      <c r="H259" s="30">
        <f>'harmonogram spłat'!E259-obliczenia!$D$19</f>
        <v>149.88763128818823</v>
      </c>
      <c r="I259" s="30">
        <f>'harmonogram spłat'!E259-obliczenia!$D$20</f>
        <v>224.83144693228223</v>
      </c>
      <c r="J259" s="30">
        <f>'harmonogram spłat'!E259-obliczenia!$D$21</f>
        <v>299.77526257637624</v>
      </c>
    </row>
    <row r="260" spans="2:10" ht="15">
      <c r="B260" s="26">
        <v>257</v>
      </c>
      <c r="C260" s="29">
        <f>PPMT('harmonogram spłat'!$M$2,B260,obliczenia!$C$7,-obliczenia!$C$13)</f>
        <v>892.26811472582767</v>
      </c>
      <c r="D260" s="29">
        <f>IPMT('harmonogram spłat'!$M$2,B260,obliczenia!$C$7,-obliczenia!$C$13)</f>
        <v>606.60819815605316</v>
      </c>
      <c r="E260" s="30">
        <f t="shared" ref="E260:E323" si="4">SUM(C260:D260)</f>
        <v>1498.8763128818809</v>
      </c>
      <c r="G260" s="26"/>
      <c r="H260" s="30">
        <f>'harmonogram spłat'!E260-obliczenia!$D$19</f>
        <v>149.88763128818823</v>
      </c>
      <c r="I260" s="30">
        <f>'harmonogram spłat'!E260-obliczenia!$D$20</f>
        <v>224.83144693228223</v>
      </c>
      <c r="J260" s="30">
        <f>'harmonogram spłat'!E260-obliczenia!$D$21</f>
        <v>299.77526257637624</v>
      </c>
    </row>
    <row r="261" spans="2:10" ht="15">
      <c r="B261" s="26">
        <v>258</v>
      </c>
      <c r="C261" s="29">
        <f>PPMT('harmonogram spłat'!$M$2,B261,obliczenia!$C$7,-obliczenia!$C$13)</f>
        <v>896.72945529945673</v>
      </c>
      <c r="D261" s="29">
        <f>IPMT('harmonogram spłat'!$M$2,B261,obliczenia!$C$7,-obliczenia!$C$13)</f>
        <v>602.1468575824241</v>
      </c>
      <c r="E261" s="30">
        <f t="shared" si="4"/>
        <v>1498.8763128818809</v>
      </c>
      <c r="G261" s="26"/>
      <c r="H261" s="30">
        <f>'harmonogram spłat'!E261-obliczenia!$D$19</f>
        <v>149.88763128818823</v>
      </c>
      <c r="I261" s="30">
        <f>'harmonogram spłat'!E261-obliczenia!$D$20</f>
        <v>224.83144693228223</v>
      </c>
      <c r="J261" s="30">
        <f>'harmonogram spłat'!E261-obliczenia!$D$21</f>
        <v>299.77526257637624</v>
      </c>
    </row>
    <row r="262" spans="2:10" ht="15">
      <c r="B262" s="26">
        <v>259</v>
      </c>
      <c r="C262" s="29">
        <f>PPMT('harmonogram spłat'!$M$2,B262,obliczenia!$C$7,-obliczenia!$C$13)</f>
        <v>901.21310257595417</v>
      </c>
      <c r="D262" s="29">
        <f>IPMT('harmonogram spłat'!$M$2,B262,obliczenia!$C$7,-obliczenia!$C$13)</f>
        <v>597.6632103059269</v>
      </c>
      <c r="E262" s="30">
        <f t="shared" si="4"/>
        <v>1498.8763128818809</v>
      </c>
      <c r="G262" s="26"/>
      <c r="H262" s="30">
        <f>'harmonogram spłat'!E262-obliczenia!$D$19</f>
        <v>149.88763128818823</v>
      </c>
      <c r="I262" s="30">
        <f>'harmonogram spłat'!E262-obliczenia!$D$20</f>
        <v>224.83144693228223</v>
      </c>
      <c r="J262" s="30">
        <f>'harmonogram spłat'!E262-obliczenia!$D$21</f>
        <v>299.77526257637624</v>
      </c>
    </row>
    <row r="263" spans="2:10" ht="15">
      <c r="B263" s="26">
        <v>260</v>
      </c>
      <c r="C263" s="29">
        <f>PPMT('harmonogram spłat'!$M$2,B263,obliczenia!$C$7,-obliczenia!$C$13)</f>
        <v>905.71916808883384</v>
      </c>
      <c r="D263" s="29">
        <f>IPMT('harmonogram spłat'!$M$2,B263,obliczenia!$C$7,-obliczenia!$C$13)</f>
        <v>593.15714479304688</v>
      </c>
      <c r="E263" s="30">
        <f t="shared" si="4"/>
        <v>1498.8763128818807</v>
      </c>
      <c r="G263" s="26"/>
      <c r="H263" s="30">
        <f>'harmonogram spłat'!E263-obliczenia!$D$19</f>
        <v>149.887631288188</v>
      </c>
      <c r="I263" s="30">
        <f>'harmonogram spłat'!E263-obliczenia!$D$20</f>
        <v>224.83144693228201</v>
      </c>
      <c r="J263" s="30">
        <f>'harmonogram spłat'!E263-obliczenia!$D$21</f>
        <v>299.77526257637601</v>
      </c>
    </row>
    <row r="264" spans="2:10" ht="15">
      <c r="B264" s="26">
        <v>261</v>
      </c>
      <c r="C264" s="29">
        <f>PPMT('harmonogram spłat'!$M$2,B264,obliczenia!$C$7,-obliczenia!$C$13)</f>
        <v>910.24776392927788</v>
      </c>
      <c r="D264" s="29">
        <f>IPMT('harmonogram spłat'!$M$2,B264,obliczenia!$C$7,-obliczenia!$C$13)</f>
        <v>588.62854895260284</v>
      </c>
      <c r="E264" s="30">
        <f t="shared" si="4"/>
        <v>1498.8763128818807</v>
      </c>
      <c r="G264" s="26"/>
      <c r="H264" s="30">
        <f>'harmonogram spłat'!E264-obliczenia!$D$19</f>
        <v>149.887631288188</v>
      </c>
      <c r="I264" s="30">
        <f>'harmonogram spłat'!E264-obliczenia!$D$20</f>
        <v>224.83144693228201</v>
      </c>
      <c r="J264" s="30">
        <f>'harmonogram spłat'!E264-obliczenia!$D$21</f>
        <v>299.77526257637601</v>
      </c>
    </row>
    <row r="265" spans="2:10" ht="15">
      <c r="B265" s="26">
        <v>262</v>
      </c>
      <c r="C265" s="29">
        <f>PPMT('harmonogram spłat'!$M$2,B265,obliczenia!$C$7,-obliczenia!$C$13)</f>
        <v>914.79900274892441</v>
      </c>
      <c r="D265" s="29">
        <f>IPMT('harmonogram spłat'!$M$2,B265,obliczenia!$C$7,-obliczenia!$C$13)</f>
        <v>584.07731013295643</v>
      </c>
      <c r="E265" s="30">
        <f t="shared" si="4"/>
        <v>1498.8763128818809</v>
      </c>
      <c r="G265" s="26"/>
      <c r="H265" s="30">
        <f>'harmonogram spłat'!E265-obliczenia!$D$19</f>
        <v>149.88763128818823</v>
      </c>
      <c r="I265" s="30">
        <f>'harmonogram spłat'!E265-obliczenia!$D$20</f>
        <v>224.83144693228223</v>
      </c>
      <c r="J265" s="30">
        <f>'harmonogram spłat'!E265-obliczenia!$D$21</f>
        <v>299.77526257637624</v>
      </c>
    </row>
    <row r="266" spans="2:10" ht="15">
      <c r="B266" s="26">
        <v>263</v>
      </c>
      <c r="C266" s="29">
        <f>PPMT('harmonogram spłat'!$M$2,B266,obliczenia!$C$7,-obliczenia!$C$13)</f>
        <v>919.372997762669</v>
      </c>
      <c r="D266" s="29">
        <f>IPMT('harmonogram spłat'!$M$2,B266,obliczenia!$C$7,-obliczenia!$C$13)</f>
        <v>579.50331511921172</v>
      </c>
      <c r="E266" s="30">
        <f t="shared" si="4"/>
        <v>1498.8763128818807</v>
      </c>
      <c r="G266" s="26"/>
      <c r="H266" s="30">
        <f>'harmonogram spłat'!E266-obliczenia!$D$19</f>
        <v>149.887631288188</v>
      </c>
      <c r="I266" s="30">
        <f>'harmonogram spłat'!E266-obliczenia!$D$20</f>
        <v>224.83144693228201</v>
      </c>
      <c r="J266" s="30">
        <f>'harmonogram spłat'!E266-obliczenia!$D$21</f>
        <v>299.77526257637601</v>
      </c>
    </row>
    <row r="267" spans="2:10" ht="15">
      <c r="B267" s="26">
        <v>264</v>
      </c>
      <c r="C267" s="29">
        <f>PPMT('harmonogram spłat'!$M$2,B267,obliczenia!$C$7,-obliczenia!$C$13)</f>
        <v>923.96986275148231</v>
      </c>
      <c r="D267" s="29">
        <f>IPMT('harmonogram spłat'!$M$2,B267,obliczenia!$C$7,-obliczenia!$C$13)</f>
        <v>574.90645013039841</v>
      </c>
      <c r="E267" s="30">
        <f t="shared" si="4"/>
        <v>1498.8763128818807</v>
      </c>
      <c r="G267" s="26"/>
      <c r="H267" s="30">
        <f>'harmonogram spłat'!E267-obliczenia!$D$19</f>
        <v>149.887631288188</v>
      </c>
      <c r="I267" s="30">
        <f>'harmonogram spłat'!E267-obliczenia!$D$20</f>
        <v>224.83144693228201</v>
      </c>
      <c r="J267" s="30">
        <f>'harmonogram spłat'!E267-obliczenia!$D$21</f>
        <v>299.77526257637601</v>
      </c>
    </row>
    <row r="268" spans="2:10" ht="15">
      <c r="B268" s="26">
        <v>265</v>
      </c>
      <c r="C268" s="29">
        <f>PPMT('harmonogram spłat'!$M$2,B268,obliczenia!$C$7,-obliczenia!$C$13)</f>
        <v>928.58971206523972</v>
      </c>
      <c r="D268" s="29">
        <f>IPMT('harmonogram spłat'!$M$2,B268,obliczenia!$C$7,-obliczenia!$C$13)</f>
        <v>570.28660081664111</v>
      </c>
      <c r="E268" s="30">
        <f t="shared" si="4"/>
        <v>1498.8763128818809</v>
      </c>
      <c r="G268" s="26"/>
      <c r="H268" s="30">
        <f>'harmonogram spłat'!E268-obliczenia!$D$19</f>
        <v>149.88763128818823</v>
      </c>
      <c r="I268" s="30">
        <f>'harmonogram spłat'!E268-obliczenia!$D$20</f>
        <v>224.83144693228223</v>
      </c>
      <c r="J268" s="30">
        <f>'harmonogram spłat'!E268-obliczenia!$D$21</f>
        <v>299.77526257637624</v>
      </c>
    </row>
    <row r="269" spans="2:10" ht="15">
      <c r="B269" s="26">
        <v>266</v>
      </c>
      <c r="C269" s="29">
        <f>PPMT('harmonogram spłat'!$M$2,B269,obliczenia!$C$7,-obliczenia!$C$13)</f>
        <v>933.23266062556593</v>
      </c>
      <c r="D269" s="29">
        <f>IPMT('harmonogram spłat'!$M$2,B269,obliczenia!$C$7,-obliczenia!$C$13)</f>
        <v>565.64365225631491</v>
      </c>
      <c r="E269" s="30">
        <f t="shared" si="4"/>
        <v>1498.8763128818809</v>
      </c>
      <c r="G269" s="26"/>
      <c r="H269" s="30">
        <f>'harmonogram spłat'!E269-obliczenia!$D$19</f>
        <v>149.88763128818823</v>
      </c>
      <c r="I269" s="30">
        <f>'harmonogram spłat'!E269-obliczenia!$D$20</f>
        <v>224.83144693228223</v>
      </c>
      <c r="J269" s="30">
        <f>'harmonogram spłat'!E269-obliczenia!$D$21</f>
        <v>299.77526257637624</v>
      </c>
    </row>
    <row r="270" spans="2:10" ht="15">
      <c r="B270" s="26">
        <v>267</v>
      </c>
      <c r="C270" s="29">
        <f>PPMT('harmonogram spłat'!$M$2,B270,obliczenia!$C$7,-obliczenia!$C$13)</f>
        <v>937.89882392869379</v>
      </c>
      <c r="D270" s="29">
        <f>IPMT('harmonogram spłat'!$M$2,B270,obliczenia!$C$7,-obliczenia!$C$13)</f>
        <v>560.97748895318705</v>
      </c>
      <c r="E270" s="30">
        <f t="shared" si="4"/>
        <v>1498.8763128818809</v>
      </c>
      <c r="G270" s="26"/>
      <c r="H270" s="30">
        <f>'harmonogram spłat'!E270-obliczenia!$D$19</f>
        <v>149.88763128818823</v>
      </c>
      <c r="I270" s="30">
        <f>'harmonogram spłat'!E270-obliczenia!$D$20</f>
        <v>224.83144693228223</v>
      </c>
      <c r="J270" s="30">
        <f>'harmonogram spłat'!E270-obliczenia!$D$21</f>
        <v>299.77526257637624</v>
      </c>
    </row>
    <row r="271" spans="2:10" ht="15">
      <c r="B271" s="26">
        <v>268</v>
      </c>
      <c r="C271" s="29">
        <f>PPMT('harmonogram spłat'!$M$2,B271,obliczenia!$C$7,-obliczenia!$C$13)</f>
        <v>942.5883180483371</v>
      </c>
      <c r="D271" s="29">
        <f>IPMT('harmonogram spłat'!$M$2,B271,obliczenia!$C$7,-obliczenia!$C$13)</f>
        <v>556.28799483354351</v>
      </c>
      <c r="E271" s="30">
        <f t="shared" si="4"/>
        <v>1498.8763128818805</v>
      </c>
      <c r="G271" s="26"/>
      <c r="H271" s="30">
        <f>'harmonogram spłat'!E271-obliczenia!$D$19</f>
        <v>149.88763128818778</v>
      </c>
      <c r="I271" s="30">
        <f>'harmonogram spłat'!E271-obliczenia!$D$20</f>
        <v>224.83144693228178</v>
      </c>
      <c r="J271" s="30">
        <f>'harmonogram spłat'!E271-obliczenia!$D$21</f>
        <v>299.77526257637578</v>
      </c>
    </row>
    <row r="272" spans="2:10" ht="15">
      <c r="B272" s="26">
        <v>269</v>
      </c>
      <c r="C272" s="29">
        <f>PPMT('harmonogram spłat'!$M$2,B272,obliczenia!$C$7,-obliczenia!$C$13)</f>
        <v>947.30125963857893</v>
      </c>
      <c r="D272" s="29">
        <f>IPMT('harmonogram spłat'!$M$2,B272,obliczenia!$C$7,-obliczenia!$C$13)</f>
        <v>551.5750532433018</v>
      </c>
      <c r="E272" s="30">
        <f t="shared" si="4"/>
        <v>1498.8763128818807</v>
      </c>
      <c r="G272" s="26"/>
      <c r="H272" s="30">
        <f>'harmonogram spłat'!E272-obliczenia!$D$19</f>
        <v>149.887631288188</v>
      </c>
      <c r="I272" s="30">
        <f>'harmonogram spłat'!E272-obliczenia!$D$20</f>
        <v>224.83144693228201</v>
      </c>
      <c r="J272" s="30">
        <f>'harmonogram spłat'!E272-obliczenia!$D$21</f>
        <v>299.77526257637601</v>
      </c>
    </row>
    <row r="273" spans="2:10" ht="15">
      <c r="B273" s="26">
        <v>270</v>
      </c>
      <c r="C273" s="29">
        <f>PPMT('harmonogram spłat'!$M$2,B273,obliczenia!$C$7,-obliczenia!$C$13)</f>
        <v>952.03776593677173</v>
      </c>
      <c r="D273" s="29">
        <f>IPMT('harmonogram spłat'!$M$2,B273,obliczenia!$C$7,-obliczenia!$C$13)</f>
        <v>546.83854694510887</v>
      </c>
      <c r="E273" s="30">
        <f t="shared" si="4"/>
        <v>1498.8763128818805</v>
      </c>
      <c r="G273" s="26"/>
      <c r="H273" s="30">
        <f>'harmonogram spłat'!E273-obliczenia!$D$19</f>
        <v>149.88763128818778</v>
      </c>
      <c r="I273" s="30">
        <f>'harmonogram spłat'!E273-obliczenia!$D$20</f>
        <v>224.83144693228178</v>
      </c>
      <c r="J273" s="30">
        <f>'harmonogram spłat'!E273-obliczenia!$D$21</f>
        <v>299.77526257637578</v>
      </c>
    </row>
    <row r="274" spans="2:10" ht="15">
      <c r="B274" s="26">
        <v>271</v>
      </c>
      <c r="C274" s="29">
        <f>PPMT('harmonogram spłat'!$M$2,B274,obliczenia!$C$7,-obliczenia!$C$13)</f>
        <v>956.79795476645552</v>
      </c>
      <c r="D274" s="29">
        <f>IPMT('harmonogram spłat'!$M$2,B274,obliczenia!$C$7,-obliczenia!$C$13)</f>
        <v>542.07835811542509</v>
      </c>
      <c r="E274" s="30">
        <f t="shared" si="4"/>
        <v>1498.8763128818805</v>
      </c>
      <c r="G274" s="26"/>
      <c r="H274" s="30">
        <f>'harmonogram spłat'!E274-obliczenia!$D$19</f>
        <v>149.88763128818778</v>
      </c>
      <c r="I274" s="30">
        <f>'harmonogram spłat'!E274-obliczenia!$D$20</f>
        <v>224.83144693228178</v>
      </c>
      <c r="J274" s="30">
        <f>'harmonogram spłat'!E274-obliczenia!$D$21</f>
        <v>299.77526257637578</v>
      </c>
    </row>
    <row r="275" spans="2:10" ht="15">
      <c r="B275" s="26">
        <v>272</v>
      </c>
      <c r="C275" s="29">
        <f>PPMT('harmonogram spłat'!$M$2,B275,obliczenia!$C$7,-obliczenia!$C$13)</f>
        <v>961.58194454028796</v>
      </c>
      <c r="D275" s="29">
        <f>IPMT('harmonogram spłat'!$M$2,B275,obliczenia!$C$7,-obliczenia!$C$13)</f>
        <v>537.29436834159276</v>
      </c>
      <c r="E275" s="30">
        <f t="shared" si="4"/>
        <v>1498.8763128818807</v>
      </c>
      <c r="G275" s="26"/>
      <c r="H275" s="30">
        <f>'harmonogram spłat'!E275-obliczenia!$D$19</f>
        <v>149.887631288188</v>
      </c>
      <c r="I275" s="30">
        <f>'harmonogram spłat'!E275-obliczenia!$D$20</f>
        <v>224.83144693228201</v>
      </c>
      <c r="J275" s="30">
        <f>'harmonogram spłat'!E275-obliczenia!$D$21</f>
        <v>299.77526257637601</v>
      </c>
    </row>
    <row r="276" spans="2:10" ht="15">
      <c r="B276" s="26">
        <v>273</v>
      </c>
      <c r="C276" s="29">
        <f>PPMT('harmonogram spłat'!$M$2,B276,obliczenia!$C$7,-obliczenia!$C$13)</f>
        <v>966.38985426298939</v>
      </c>
      <c r="D276" s="29">
        <f>IPMT('harmonogram spłat'!$M$2,B276,obliczenia!$C$7,-obliczenia!$C$13)</f>
        <v>532.48645861889145</v>
      </c>
      <c r="E276" s="30">
        <f t="shared" si="4"/>
        <v>1498.8763128818809</v>
      </c>
      <c r="G276" s="26"/>
      <c r="H276" s="30">
        <f>'harmonogram spłat'!E276-obliczenia!$D$19</f>
        <v>149.88763128818823</v>
      </c>
      <c r="I276" s="30">
        <f>'harmonogram spłat'!E276-obliczenia!$D$20</f>
        <v>224.83144693228223</v>
      </c>
      <c r="J276" s="30">
        <f>'harmonogram spłat'!E276-obliczenia!$D$21</f>
        <v>299.77526257637624</v>
      </c>
    </row>
    <row r="277" spans="2:10" ht="15">
      <c r="B277" s="26">
        <v>274</v>
      </c>
      <c r="C277" s="29">
        <f>PPMT('harmonogram spłat'!$M$2,B277,obliczenia!$C$7,-obliczenia!$C$13)</f>
        <v>971.2218035343044</v>
      </c>
      <c r="D277" s="29">
        <f>IPMT('harmonogram spłat'!$M$2,B277,obliczenia!$C$7,-obliczenia!$C$13)</f>
        <v>527.65450934757644</v>
      </c>
      <c r="E277" s="30">
        <f t="shared" si="4"/>
        <v>1498.8763128818809</v>
      </c>
      <c r="G277" s="26"/>
      <c r="H277" s="30">
        <f>'harmonogram spłat'!E277-obliczenia!$D$19</f>
        <v>149.88763128818823</v>
      </c>
      <c r="I277" s="30">
        <f>'harmonogram spłat'!E277-obliczenia!$D$20</f>
        <v>224.83144693228223</v>
      </c>
      <c r="J277" s="30">
        <f>'harmonogram spłat'!E277-obliczenia!$D$21</f>
        <v>299.77526257637624</v>
      </c>
    </row>
    <row r="278" spans="2:10" ht="15">
      <c r="B278" s="26">
        <v>275</v>
      </c>
      <c r="C278" s="29">
        <f>PPMT('harmonogram spłat'!$M$2,B278,obliczenia!$C$7,-obliczenia!$C$13)</f>
        <v>976.07791255197594</v>
      </c>
      <c r="D278" s="29">
        <f>IPMT('harmonogram spłat'!$M$2,B278,obliczenia!$C$7,-obliczenia!$C$13)</f>
        <v>522.79840032990489</v>
      </c>
      <c r="E278" s="30">
        <f t="shared" si="4"/>
        <v>1498.8763128818809</v>
      </c>
      <c r="G278" s="26"/>
      <c r="H278" s="30">
        <f>'harmonogram spłat'!E278-obliczenia!$D$19</f>
        <v>149.88763128818823</v>
      </c>
      <c r="I278" s="30">
        <f>'harmonogram spłat'!E278-obliczenia!$D$20</f>
        <v>224.83144693228223</v>
      </c>
      <c r="J278" s="30">
        <f>'harmonogram spłat'!E278-obliczenia!$D$21</f>
        <v>299.77526257637624</v>
      </c>
    </row>
    <row r="279" spans="2:10" ht="15">
      <c r="B279" s="26">
        <v>276</v>
      </c>
      <c r="C279" s="29">
        <f>PPMT('harmonogram spłat'!$M$2,B279,obliczenia!$C$7,-obliczenia!$C$13)</f>
        <v>980.95830211473572</v>
      </c>
      <c r="D279" s="29">
        <f>IPMT('harmonogram spłat'!$M$2,B279,obliczenia!$C$7,-obliczenia!$C$13)</f>
        <v>517.91801076714501</v>
      </c>
      <c r="E279" s="30">
        <f t="shared" si="4"/>
        <v>1498.8763128818807</v>
      </c>
      <c r="G279" s="26"/>
      <c r="H279" s="30">
        <f>'harmonogram spłat'!E279-obliczenia!$D$19</f>
        <v>149.887631288188</v>
      </c>
      <c r="I279" s="30">
        <f>'harmonogram spłat'!E279-obliczenia!$D$20</f>
        <v>224.83144693228201</v>
      </c>
      <c r="J279" s="30">
        <f>'harmonogram spłat'!E279-obliczenia!$D$21</f>
        <v>299.77526257637601</v>
      </c>
    </row>
    <row r="280" spans="2:10" ht="15">
      <c r="B280" s="26">
        <v>277</v>
      </c>
      <c r="C280" s="29">
        <f>PPMT('harmonogram spłat'!$M$2,B280,obliczenia!$C$7,-obliczenia!$C$13)</f>
        <v>985.86309362530949</v>
      </c>
      <c r="D280" s="29">
        <f>IPMT('harmonogram spłat'!$M$2,B280,obliczenia!$C$7,-obliczenia!$C$13)</f>
        <v>513.01321925657146</v>
      </c>
      <c r="E280" s="30">
        <f t="shared" si="4"/>
        <v>1498.8763128818809</v>
      </c>
      <c r="G280" s="26"/>
      <c r="H280" s="30">
        <f>'harmonogram spłat'!E280-obliczenia!$D$19</f>
        <v>149.88763128818823</v>
      </c>
      <c r="I280" s="30">
        <f>'harmonogram spłat'!E280-obliczenia!$D$20</f>
        <v>224.83144693228223</v>
      </c>
      <c r="J280" s="30">
        <f>'harmonogram spłat'!E280-obliczenia!$D$21</f>
        <v>299.77526257637624</v>
      </c>
    </row>
    <row r="281" spans="2:10" ht="15">
      <c r="B281" s="26">
        <v>278</v>
      </c>
      <c r="C281" s="29">
        <f>PPMT('harmonogram spłat'!$M$2,B281,obliczenia!$C$7,-obliczenia!$C$13)</f>
        <v>990.79240909343582</v>
      </c>
      <c r="D281" s="29">
        <f>IPMT('harmonogram spłat'!$M$2,B281,obliczenia!$C$7,-obliczenia!$C$13)</f>
        <v>508.08390378844484</v>
      </c>
      <c r="E281" s="30">
        <f t="shared" si="4"/>
        <v>1498.8763128818807</v>
      </c>
      <c r="G281" s="26"/>
      <c r="H281" s="30">
        <f>'harmonogram spłat'!E281-obliczenia!$D$19</f>
        <v>149.887631288188</v>
      </c>
      <c r="I281" s="30">
        <f>'harmonogram spłat'!E281-obliczenia!$D$20</f>
        <v>224.83144693228201</v>
      </c>
      <c r="J281" s="30">
        <f>'harmonogram spłat'!E281-obliczenia!$D$21</f>
        <v>299.77526257637601</v>
      </c>
    </row>
    <row r="282" spans="2:10" ht="15">
      <c r="B282" s="26">
        <v>279</v>
      </c>
      <c r="C282" s="29">
        <f>PPMT('harmonogram spłat'!$M$2,B282,obliczenia!$C$7,-obliczenia!$C$13)</f>
        <v>995.7463711389031</v>
      </c>
      <c r="D282" s="29">
        <f>IPMT('harmonogram spłat'!$M$2,B282,obliczenia!$C$7,-obliczenia!$C$13)</f>
        <v>503.12994174297762</v>
      </c>
      <c r="E282" s="30">
        <f t="shared" si="4"/>
        <v>1498.8763128818807</v>
      </c>
      <c r="G282" s="26"/>
      <c r="H282" s="30">
        <f>'harmonogram spłat'!E282-obliczenia!$D$19</f>
        <v>149.887631288188</v>
      </c>
      <c r="I282" s="30">
        <f>'harmonogram spłat'!E282-obliczenia!$D$20</f>
        <v>224.83144693228201</v>
      </c>
      <c r="J282" s="30">
        <f>'harmonogram spłat'!E282-obliczenia!$D$21</f>
        <v>299.77526257637601</v>
      </c>
    </row>
    <row r="283" spans="2:10" ht="15">
      <c r="B283" s="26">
        <v>280</v>
      </c>
      <c r="C283" s="29">
        <f>PPMT('harmonogram spłat'!$M$2,B283,obliczenia!$C$7,-obliczenia!$C$13)</f>
        <v>1000.7251029945977</v>
      </c>
      <c r="D283" s="29">
        <f>IPMT('harmonogram spłat'!$M$2,B283,obliczenia!$C$7,-obliczenia!$C$13)</f>
        <v>498.15120988728313</v>
      </c>
      <c r="E283" s="30">
        <f t="shared" si="4"/>
        <v>1498.8763128818809</v>
      </c>
      <c r="G283" s="26"/>
      <c r="H283" s="30">
        <f>'harmonogram spłat'!E283-obliczenia!$D$19</f>
        <v>149.88763128818823</v>
      </c>
      <c r="I283" s="30">
        <f>'harmonogram spłat'!E283-obliczenia!$D$20</f>
        <v>224.83144693228223</v>
      </c>
      <c r="J283" s="30">
        <f>'harmonogram spłat'!E283-obliczenia!$D$21</f>
        <v>299.77526257637624</v>
      </c>
    </row>
    <row r="284" spans="2:10" ht="15">
      <c r="B284" s="26">
        <v>281</v>
      </c>
      <c r="C284" s="29">
        <f>PPMT('harmonogram spłat'!$M$2,B284,obliczenia!$C$7,-obliczenia!$C$13)</f>
        <v>1005.7287285095707</v>
      </c>
      <c r="D284" s="29">
        <f>IPMT('harmonogram spłat'!$M$2,B284,obliczenia!$C$7,-obliczenia!$C$13)</f>
        <v>493.14758437231001</v>
      </c>
      <c r="E284" s="30">
        <f t="shared" si="4"/>
        <v>1498.8763128818807</v>
      </c>
      <c r="G284" s="26"/>
      <c r="H284" s="30">
        <f>'harmonogram spłat'!E284-obliczenia!$D$19</f>
        <v>149.887631288188</v>
      </c>
      <c r="I284" s="30">
        <f>'harmonogram spłat'!E284-obliczenia!$D$20</f>
        <v>224.83144693228201</v>
      </c>
      <c r="J284" s="30">
        <f>'harmonogram spłat'!E284-obliczenia!$D$21</f>
        <v>299.77526257637601</v>
      </c>
    </row>
    <row r="285" spans="2:10" ht="15">
      <c r="B285" s="26">
        <v>282</v>
      </c>
      <c r="C285" s="29">
        <f>PPMT('harmonogram spłat'!$M$2,B285,obliczenia!$C$7,-obliczenia!$C$13)</f>
        <v>1010.7573721521186</v>
      </c>
      <c r="D285" s="29">
        <f>IPMT('harmonogram spłat'!$M$2,B285,obliczenia!$C$7,-obliczenia!$C$13)</f>
        <v>488.11894072976224</v>
      </c>
      <c r="E285" s="30">
        <f t="shared" si="4"/>
        <v>1498.8763128818809</v>
      </c>
      <c r="G285" s="26"/>
      <c r="H285" s="30">
        <f>'harmonogram spłat'!E285-obliczenia!$D$19</f>
        <v>149.88763128818823</v>
      </c>
      <c r="I285" s="30">
        <f>'harmonogram spłat'!E285-obliczenia!$D$20</f>
        <v>224.83144693228223</v>
      </c>
      <c r="J285" s="30">
        <f>'harmonogram spłat'!E285-obliczenia!$D$21</f>
        <v>299.77526257637624</v>
      </c>
    </row>
    <row r="286" spans="2:10" ht="15">
      <c r="B286" s="26">
        <v>283</v>
      </c>
      <c r="C286" s="29">
        <f>PPMT('harmonogram spłat'!$M$2,B286,obliczenia!$C$7,-obliczenia!$C$13)</f>
        <v>1015.8111590128791</v>
      </c>
      <c r="D286" s="29">
        <f>IPMT('harmonogram spłat'!$M$2,B286,obliczenia!$C$7,-obliczenia!$C$13)</f>
        <v>483.06515386900173</v>
      </c>
      <c r="E286" s="30">
        <f t="shared" si="4"/>
        <v>1498.8763128818809</v>
      </c>
      <c r="G286" s="26"/>
      <c r="H286" s="30">
        <f>'harmonogram spłat'!E286-obliczenia!$D$19</f>
        <v>149.88763128818823</v>
      </c>
      <c r="I286" s="30">
        <f>'harmonogram spłat'!E286-obliczenia!$D$20</f>
        <v>224.83144693228223</v>
      </c>
      <c r="J286" s="30">
        <f>'harmonogram spłat'!E286-obliczenia!$D$21</f>
        <v>299.77526257637624</v>
      </c>
    </row>
    <row r="287" spans="2:10" ht="15">
      <c r="B287" s="26">
        <v>284</v>
      </c>
      <c r="C287" s="29">
        <f>PPMT('harmonogram spłat'!$M$2,B287,obliczenia!$C$7,-obliczenia!$C$13)</f>
        <v>1020.8902148079434</v>
      </c>
      <c r="D287" s="29">
        <f>IPMT('harmonogram spłat'!$M$2,B287,obliczenia!$C$7,-obliczenia!$C$13)</f>
        <v>477.98609807393723</v>
      </c>
      <c r="E287" s="30">
        <f t="shared" si="4"/>
        <v>1498.8763128818805</v>
      </c>
      <c r="G287" s="26"/>
      <c r="H287" s="30">
        <f>'harmonogram spłat'!E287-obliczenia!$D$19</f>
        <v>149.88763128818778</v>
      </c>
      <c r="I287" s="30">
        <f>'harmonogram spłat'!E287-obliczenia!$D$20</f>
        <v>224.83144693228178</v>
      </c>
      <c r="J287" s="30">
        <f>'harmonogram spłat'!E287-obliczenia!$D$21</f>
        <v>299.77526257637578</v>
      </c>
    </row>
    <row r="288" spans="2:10" ht="15">
      <c r="B288" s="26">
        <v>285</v>
      </c>
      <c r="C288" s="29">
        <f>PPMT('harmonogram spłat'!$M$2,B288,obliczenia!$C$7,-obliczenia!$C$13)</f>
        <v>1025.9946658819831</v>
      </c>
      <c r="D288" s="29">
        <f>IPMT('harmonogram spłat'!$M$2,B288,obliczenia!$C$7,-obliczenia!$C$13)</f>
        <v>472.8816469998975</v>
      </c>
      <c r="E288" s="30">
        <f t="shared" si="4"/>
        <v>1498.8763128818805</v>
      </c>
      <c r="G288" s="26"/>
      <c r="H288" s="30">
        <f>'harmonogram spłat'!E288-obliczenia!$D$19</f>
        <v>149.88763128818778</v>
      </c>
      <c r="I288" s="30">
        <f>'harmonogram spłat'!E288-obliczenia!$D$20</f>
        <v>224.83144693228178</v>
      </c>
      <c r="J288" s="30">
        <f>'harmonogram spłat'!E288-obliczenia!$D$21</f>
        <v>299.77526257637578</v>
      </c>
    </row>
    <row r="289" spans="2:10" ht="15">
      <c r="B289" s="26">
        <v>286</v>
      </c>
      <c r="C289" s="29">
        <f>PPMT('harmonogram spłat'!$M$2,B289,obliczenia!$C$7,-obliczenia!$C$13)</f>
        <v>1031.1246392113933</v>
      </c>
      <c r="D289" s="29">
        <f>IPMT('harmonogram spłat'!$M$2,B289,obliczenia!$C$7,-obliczenia!$C$13)</f>
        <v>467.75167367048766</v>
      </c>
      <c r="E289" s="30">
        <f t="shared" si="4"/>
        <v>1498.8763128818809</v>
      </c>
      <c r="G289" s="26"/>
      <c r="H289" s="30">
        <f>'harmonogram spłat'!E289-obliczenia!$D$19</f>
        <v>149.88763128818823</v>
      </c>
      <c r="I289" s="30">
        <f>'harmonogram spłat'!E289-obliczenia!$D$20</f>
        <v>224.83144693228223</v>
      </c>
      <c r="J289" s="30">
        <f>'harmonogram spłat'!E289-obliczenia!$D$21</f>
        <v>299.77526257637624</v>
      </c>
    </row>
    <row r="290" spans="2:10" ht="15">
      <c r="B290" s="26">
        <v>287</v>
      </c>
      <c r="C290" s="29">
        <f>PPMT('harmonogram spłat'!$M$2,B290,obliczenia!$C$7,-obliczenia!$C$13)</f>
        <v>1036.2802624074502</v>
      </c>
      <c r="D290" s="29">
        <f>IPMT('harmonogram spłat'!$M$2,B290,obliczenia!$C$7,-obliczenia!$C$13)</f>
        <v>462.59605047443068</v>
      </c>
      <c r="E290" s="30">
        <f t="shared" si="4"/>
        <v>1498.8763128818809</v>
      </c>
      <c r="G290" s="26"/>
      <c r="H290" s="30">
        <f>'harmonogram spłat'!E290-obliczenia!$D$19</f>
        <v>149.88763128818823</v>
      </c>
      <c r="I290" s="30">
        <f>'harmonogram spłat'!E290-obliczenia!$D$20</f>
        <v>224.83144693228223</v>
      </c>
      <c r="J290" s="30">
        <f>'harmonogram spłat'!E290-obliczenia!$D$21</f>
        <v>299.77526257637624</v>
      </c>
    </row>
    <row r="291" spans="2:10" ht="15">
      <c r="B291" s="26">
        <v>288</v>
      </c>
      <c r="C291" s="29">
        <f>PPMT('harmonogram spłat'!$M$2,B291,obliczenia!$C$7,-obliczenia!$C$13)</f>
        <v>1041.4616637194874</v>
      </c>
      <c r="D291" s="29">
        <f>IPMT('harmonogram spłat'!$M$2,B291,obliczenia!$C$7,-obliczenia!$C$13)</f>
        <v>457.41464916239335</v>
      </c>
      <c r="E291" s="30">
        <f t="shared" si="4"/>
        <v>1498.8763128818807</v>
      </c>
      <c r="G291" s="26"/>
      <c r="H291" s="30">
        <f>'harmonogram spłat'!E291-obliczenia!$D$19</f>
        <v>149.887631288188</v>
      </c>
      <c r="I291" s="30">
        <f>'harmonogram spłat'!E291-obliczenia!$D$20</f>
        <v>224.83144693228201</v>
      </c>
      <c r="J291" s="30">
        <f>'harmonogram spłat'!E291-obliczenia!$D$21</f>
        <v>299.77526257637601</v>
      </c>
    </row>
    <row r="292" spans="2:10" ht="15">
      <c r="B292" s="26">
        <v>289</v>
      </c>
      <c r="C292" s="29">
        <f>PPMT('harmonogram spłat'!$M$2,B292,obliczenia!$C$7,-obliczenia!$C$13)</f>
        <v>1046.6689720380848</v>
      </c>
      <c r="D292" s="29">
        <f>IPMT('harmonogram spłat'!$M$2,B292,obliczenia!$C$7,-obliczenia!$C$13)</f>
        <v>452.20734084379598</v>
      </c>
      <c r="E292" s="30">
        <f t="shared" si="4"/>
        <v>1498.8763128818807</v>
      </c>
      <c r="G292" s="26"/>
      <c r="H292" s="30">
        <f>'harmonogram spłat'!E292-obliczenia!$D$19</f>
        <v>149.887631288188</v>
      </c>
      <c r="I292" s="30">
        <f>'harmonogram spłat'!E292-obliczenia!$D$20</f>
        <v>224.83144693228201</v>
      </c>
      <c r="J292" s="30">
        <f>'harmonogram spłat'!E292-obliczenia!$D$21</f>
        <v>299.77526257637601</v>
      </c>
    </row>
    <row r="293" spans="2:10" ht="15">
      <c r="B293" s="26">
        <v>290</v>
      </c>
      <c r="C293" s="29">
        <f>PPMT('harmonogram spłat'!$M$2,B293,obliczenia!$C$7,-obliczenia!$C$13)</f>
        <v>1051.9023168982753</v>
      </c>
      <c r="D293" s="29">
        <f>IPMT('harmonogram spłat'!$M$2,B293,obliczenia!$C$7,-obliczenia!$C$13)</f>
        <v>446.97399598360556</v>
      </c>
      <c r="E293" s="30">
        <f t="shared" si="4"/>
        <v>1498.8763128818809</v>
      </c>
      <c r="G293" s="26"/>
      <c r="H293" s="30">
        <f>'harmonogram spłat'!E293-obliczenia!$D$19</f>
        <v>149.88763128818823</v>
      </c>
      <c r="I293" s="30">
        <f>'harmonogram spłat'!E293-obliczenia!$D$20</f>
        <v>224.83144693228223</v>
      </c>
      <c r="J293" s="30">
        <f>'harmonogram spłat'!E293-obliczenia!$D$21</f>
        <v>299.77526257637624</v>
      </c>
    </row>
    <row r="294" spans="2:10" ht="15">
      <c r="B294" s="26">
        <v>291</v>
      </c>
      <c r="C294" s="29">
        <f>PPMT('harmonogram spłat'!$M$2,B294,obliczenia!$C$7,-obliczenia!$C$13)</f>
        <v>1057.1618284827666</v>
      </c>
      <c r="D294" s="29">
        <f>IPMT('harmonogram spłat'!$M$2,B294,obliczenia!$C$7,-obliczenia!$C$13)</f>
        <v>441.7144843991141</v>
      </c>
      <c r="E294" s="30">
        <f t="shared" si="4"/>
        <v>1498.8763128818807</v>
      </c>
      <c r="G294" s="26"/>
      <c r="H294" s="30">
        <f>'harmonogram spłat'!E294-obliczenia!$D$19</f>
        <v>149.887631288188</v>
      </c>
      <c r="I294" s="30">
        <f>'harmonogram spłat'!E294-obliczenia!$D$20</f>
        <v>224.83144693228201</v>
      </c>
      <c r="J294" s="30">
        <f>'harmonogram spłat'!E294-obliczenia!$D$21</f>
        <v>299.77526257637601</v>
      </c>
    </row>
    <row r="295" spans="2:10" ht="15">
      <c r="B295" s="26">
        <v>292</v>
      </c>
      <c r="C295" s="29">
        <f>PPMT('harmonogram spłat'!$M$2,B295,obliczenia!$C$7,-obliczenia!$C$13)</f>
        <v>1062.4476376251805</v>
      </c>
      <c r="D295" s="29">
        <f>IPMT('harmonogram spłat'!$M$2,B295,obliczenia!$C$7,-obliczenia!$C$13)</f>
        <v>436.42867525670033</v>
      </c>
      <c r="E295" s="30">
        <f t="shared" si="4"/>
        <v>1498.8763128818809</v>
      </c>
      <c r="G295" s="26"/>
      <c r="H295" s="30">
        <f>'harmonogram spłat'!E295-obliczenia!$D$19</f>
        <v>149.88763128818823</v>
      </c>
      <c r="I295" s="30">
        <f>'harmonogram spłat'!E295-obliczenia!$D$20</f>
        <v>224.83144693228223</v>
      </c>
      <c r="J295" s="30">
        <f>'harmonogram spłat'!E295-obliczenia!$D$21</f>
        <v>299.77526257637624</v>
      </c>
    </row>
    <row r="296" spans="2:10" ht="15">
      <c r="B296" s="26">
        <v>293</v>
      </c>
      <c r="C296" s="29">
        <f>PPMT('harmonogram spłat'!$M$2,B296,obliczenia!$C$7,-obliczenia!$C$13)</f>
        <v>1067.7598758133065</v>
      </c>
      <c r="D296" s="29">
        <f>IPMT('harmonogram spłat'!$M$2,B296,obliczenia!$C$7,-obliczenia!$C$13)</f>
        <v>431.11643706857444</v>
      </c>
      <c r="E296" s="30">
        <f t="shared" si="4"/>
        <v>1498.8763128818809</v>
      </c>
      <c r="G296" s="26"/>
      <c r="H296" s="30">
        <f>'harmonogram spłat'!E296-obliczenia!$D$19</f>
        <v>149.88763128818823</v>
      </c>
      <c r="I296" s="30">
        <f>'harmonogram spłat'!E296-obliczenia!$D$20</f>
        <v>224.83144693228223</v>
      </c>
      <c r="J296" s="30">
        <f>'harmonogram spłat'!E296-obliczenia!$D$21</f>
        <v>299.77526257637624</v>
      </c>
    </row>
    <row r="297" spans="2:10" ht="15">
      <c r="B297" s="26">
        <v>294</v>
      </c>
      <c r="C297" s="29">
        <f>PPMT('harmonogram spłat'!$M$2,B297,obliczenia!$C$7,-obliczenia!$C$13)</f>
        <v>1073.0986751923729</v>
      </c>
      <c r="D297" s="29">
        <f>IPMT('harmonogram spłat'!$M$2,B297,obliczenia!$C$7,-obliczenia!$C$13)</f>
        <v>425.77763768950786</v>
      </c>
      <c r="E297" s="30">
        <f t="shared" si="4"/>
        <v>1498.8763128818807</v>
      </c>
      <c r="G297" s="26"/>
      <c r="H297" s="30">
        <f>'harmonogram spłat'!E297-obliczenia!$D$19</f>
        <v>149.887631288188</v>
      </c>
      <c r="I297" s="30">
        <f>'harmonogram spłat'!E297-obliczenia!$D$20</f>
        <v>224.83144693228201</v>
      </c>
      <c r="J297" s="30">
        <f>'harmonogram spłat'!E297-obliczenia!$D$21</f>
        <v>299.77526257637601</v>
      </c>
    </row>
    <row r="298" spans="2:10" ht="15">
      <c r="B298" s="26">
        <v>295</v>
      </c>
      <c r="C298" s="29">
        <f>PPMT('harmonogram spłat'!$M$2,B298,obliczenia!$C$7,-obliczenia!$C$13)</f>
        <v>1078.4641685683348</v>
      </c>
      <c r="D298" s="29">
        <f>IPMT('harmonogram spłat'!$M$2,B298,obliczenia!$C$7,-obliczenia!$C$13)</f>
        <v>420.41214431354609</v>
      </c>
      <c r="E298" s="30">
        <f t="shared" si="4"/>
        <v>1498.8763128818809</v>
      </c>
      <c r="G298" s="26"/>
      <c r="H298" s="30">
        <f>'harmonogram spłat'!E298-obliczenia!$D$19</f>
        <v>149.88763128818823</v>
      </c>
      <c r="I298" s="30">
        <f>'harmonogram spłat'!E298-obliczenia!$D$20</f>
        <v>224.83144693228223</v>
      </c>
      <c r="J298" s="30">
        <f>'harmonogram spłat'!E298-obliczenia!$D$21</f>
        <v>299.77526257637624</v>
      </c>
    </row>
    <row r="299" spans="2:10" ht="15">
      <c r="B299" s="26">
        <v>296</v>
      </c>
      <c r="C299" s="29">
        <f>PPMT('harmonogram spłat'!$M$2,B299,obliczenia!$C$7,-obliczenia!$C$13)</f>
        <v>1083.8564894111764</v>
      </c>
      <c r="D299" s="29">
        <f>IPMT('harmonogram spłat'!$M$2,B299,obliczenia!$C$7,-obliczenia!$C$13)</f>
        <v>415.01982347070435</v>
      </c>
      <c r="E299" s="30">
        <f t="shared" si="4"/>
        <v>1498.8763128818807</v>
      </c>
      <c r="G299" s="26"/>
      <c r="H299" s="30">
        <f>'harmonogram spłat'!E299-obliczenia!$D$19</f>
        <v>149.887631288188</v>
      </c>
      <c r="I299" s="30">
        <f>'harmonogram spłat'!E299-obliczenia!$D$20</f>
        <v>224.83144693228201</v>
      </c>
      <c r="J299" s="30">
        <f>'harmonogram spłat'!E299-obliczenia!$D$21</f>
        <v>299.77526257637601</v>
      </c>
    </row>
    <row r="300" spans="2:10" ht="15">
      <c r="B300" s="26">
        <v>297</v>
      </c>
      <c r="C300" s="29">
        <f>PPMT('harmonogram spłat'!$M$2,B300,obliczenia!$C$7,-obliczenia!$C$13)</f>
        <v>1089.2757718582322</v>
      </c>
      <c r="D300" s="29">
        <f>IPMT('harmonogram spłat'!$M$2,B300,obliczenia!$C$7,-obliczenia!$C$13)</f>
        <v>409.60054102364842</v>
      </c>
      <c r="E300" s="30">
        <f t="shared" si="4"/>
        <v>1498.8763128818807</v>
      </c>
      <c r="G300" s="26"/>
      <c r="H300" s="30">
        <f>'harmonogram spłat'!E300-obliczenia!$D$19</f>
        <v>149.887631288188</v>
      </c>
      <c r="I300" s="30">
        <f>'harmonogram spłat'!E300-obliczenia!$D$20</f>
        <v>224.83144693228201</v>
      </c>
      <c r="J300" s="30">
        <f>'harmonogram spłat'!E300-obliczenia!$D$21</f>
        <v>299.77526257637601</v>
      </c>
    </row>
    <row r="301" spans="2:10" ht="15">
      <c r="B301" s="26">
        <v>298</v>
      </c>
      <c r="C301" s="29">
        <f>PPMT('harmonogram spłat'!$M$2,B301,obliczenia!$C$7,-obliczenia!$C$13)</f>
        <v>1094.7221507175234</v>
      </c>
      <c r="D301" s="29">
        <f>IPMT('harmonogram spłat'!$M$2,B301,obliczenia!$C$7,-obliczenia!$C$13)</f>
        <v>404.15416216435727</v>
      </c>
      <c r="E301" s="30">
        <f t="shared" si="4"/>
        <v>1498.8763128818807</v>
      </c>
      <c r="G301" s="26"/>
      <c r="H301" s="30">
        <f>'harmonogram spłat'!E301-obliczenia!$D$19</f>
        <v>149.887631288188</v>
      </c>
      <c r="I301" s="30">
        <f>'harmonogram spłat'!E301-obliczenia!$D$20</f>
        <v>224.83144693228201</v>
      </c>
      <c r="J301" s="30">
        <f>'harmonogram spłat'!E301-obliczenia!$D$21</f>
        <v>299.77526257637601</v>
      </c>
    </row>
    <row r="302" spans="2:10" ht="15">
      <c r="B302" s="26">
        <v>299</v>
      </c>
      <c r="C302" s="29">
        <f>PPMT('harmonogram spłat'!$M$2,B302,obliczenia!$C$7,-obliczenia!$C$13)</f>
        <v>1100.1957614711112</v>
      </c>
      <c r="D302" s="29">
        <f>IPMT('harmonogram spłat'!$M$2,B302,obliczenia!$C$7,-obliczenia!$C$13)</f>
        <v>398.68055141076968</v>
      </c>
      <c r="E302" s="30">
        <f t="shared" si="4"/>
        <v>1498.8763128818809</v>
      </c>
      <c r="G302" s="26"/>
      <c r="H302" s="30">
        <f>'harmonogram spłat'!E302-obliczenia!$D$19</f>
        <v>149.88763128818823</v>
      </c>
      <c r="I302" s="30">
        <f>'harmonogram spłat'!E302-obliczenia!$D$20</f>
        <v>224.83144693228223</v>
      </c>
      <c r="J302" s="30">
        <f>'harmonogram spłat'!E302-obliczenia!$D$21</f>
        <v>299.77526257637624</v>
      </c>
    </row>
    <row r="303" spans="2:10" ht="15">
      <c r="B303" s="26">
        <v>300</v>
      </c>
      <c r="C303" s="29">
        <f>PPMT('harmonogram spłat'!$M$2,B303,obliczenia!$C$7,-obliczenia!$C$13)</f>
        <v>1105.6967402784667</v>
      </c>
      <c r="D303" s="29">
        <f>IPMT('harmonogram spłat'!$M$2,B303,obliczenia!$C$7,-obliczenia!$C$13)</f>
        <v>393.17957260341421</v>
      </c>
      <c r="E303" s="30">
        <f t="shared" si="4"/>
        <v>1498.8763128818809</v>
      </c>
      <c r="G303" s="26"/>
      <c r="H303" s="30">
        <f>'harmonogram spłat'!E303-obliczenia!$D$19</f>
        <v>149.88763128818823</v>
      </c>
      <c r="I303" s="30">
        <f>'harmonogram spłat'!E303-obliczenia!$D$20</f>
        <v>224.83144693228223</v>
      </c>
      <c r="J303" s="30">
        <f>'harmonogram spłat'!E303-obliczenia!$D$21</f>
        <v>299.77526257637624</v>
      </c>
    </row>
    <row r="304" spans="2:10" ht="15">
      <c r="B304" s="26">
        <v>301</v>
      </c>
      <c r="C304" s="29">
        <f>PPMT('harmonogram spłat'!$M$2,B304,obliczenia!$C$7,-obliczenia!$C$13)</f>
        <v>1111.225223979859</v>
      </c>
      <c r="D304" s="29">
        <f>IPMT('harmonogram spłat'!$M$2,B304,obliczenia!$C$7,-obliczenia!$C$13)</f>
        <v>387.6510889020218</v>
      </c>
      <c r="E304" s="30">
        <f t="shared" si="4"/>
        <v>1498.8763128818809</v>
      </c>
      <c r="G304" s="26"/>
      <c r="H304" s="30">
        <f>'harmonogram spłat'!E304-obliczenia!$D$19</f>
        <v>149.88763128818823</v>
      </c>
      <c r="I304" s="30">
        <f>'harmonogram spłat'!E304-obliczenia!$D$20</f>
        <v>224.83144693228223</v>
      </c>
      <c r="J304" s="30">
        <f>'harmonogram spłat'!E304-obliczenia!$D$21</f>
        <v>299.77526257637624</v>
      </c>
    </row>
    <row r="305" spans="2:10" ht="15">
      <c r="B305" s="26">
        <v>302</v>
      </c>
      <c r="C305" s="29">
        <f>PPMT('harmonogram spłat'!$M$2,B305,obliczenia!$C$7,-obliczenia!$C$13)</f>
        <v>1116.7813500997581</v>
      </c>
      <c r="D305" s="29">
        <f>IPMT('harmonogram spłat'!$M$2,B305,obliczenia!$C$7,-obliczenia!$C$13)</f>
        <v>382.09496278212254</v>
      </c>
      <c r="E305" s="30">
        <f t="shared" si="4"/>
        <v>1498.8763128818807</v>
      </c>
      <c r="G305" s="26"/>
      <c r="H305" s="30">
        <f>'harmonogram spłat'!E305-obliczenia!$D$19</f>
        <v>149.887631288188</v>
      </c>
      <c r="I305" s="30">
        <f>'harmonogram spłat'!E305-obliczenia!$D$20</f>
        <v>224.83144693228201</v>
      </c>
      <c r="J305" s="30">
        <f>'harmonogram spłat'!E305-obliczenia!$D$21</f>
        <v>299.77526257637601</v>
      </c>
    </row>
    <row r="306" spans="2:10" ht="15">
      <c r="B306" s="26">
        <v>303</v>
      </c>
      <c r="C306" s="29">
        <f>PPMT('harmonogram spłat'!$M$2,B306,obliczenia!$C$7,-obliczenia!$C$13)</f>
        <v>1122.3652568502571</v>
      </c>
      <c r="D306" s="29">
        <f>IPMT('harmonogram spłat'!$M$2,B306,obliczenia!$C$7,-obliczenia!$C$13)</f>
        <v>376.5110560316237</v>
      </c>
      <c r="E306" s="30">
        <f t="shared" si="4"/>
        <v>1498.8763128818807</v>
      </c>
      <c r="G306" s="26"/>
      <c r="H306" s="30">
        <f>'harmonogram spłat'!E306-obliczenia!$D$19</f>
        <v>149.887631288188</v>
      </c>
      <c r="I306" s="30">
        <f>'harmonogram spłat'!E306-obliczenia!$D$20</f>
        <v>224.83144693228201</v>
      </c>
      <c r="J306" s="30">
        <f>'harmonogram spłat'!E306-obliczenia!$D$21</f>
        <v>299.77526257637601</v>
      </c>
    </row>
    <row r="307" spans="2:10" ht="15">
      <c r="B307" s="26">
        <v>304</v>
      </c>
      <c r="C307" s="29">
        <f>PPMT('harmonogram spłat'!$M$2,B307,obliczenia!$C$7,-obliczenia!$C$13)</f>
        <v>1127.9770831345083</v>
      </c>
      <c r="D307" s="29">
        <f>IPMT('harmonogram spłat'!$M$2,B307,obliczenia!$C$7,-obliczenia!$C$13)</f>
        <v>370.89922974737237</v>
      </c>
      <c r="E307" s="30">
        <f t="shared" si="4"/>
        <v>1498.8763128818807</v>
      </c>
      <c r="G307" s="26"/>
      <c r="H307" s="30">
        <f>'harmonogram spłat'!E307-obliczenia!$D$19</f>
        <v>149.887631288188</v>
      </c>
      <c r="I307" s="30">
        <f>'harmonogram spłat'!E307-obliczenia!$D$20</f>
        <v>224.83144693228201</v>
      </c>
      <c r="J307" s="30">
        <f>'harmonogram spłat'!E307-obliczenia!$D$21</f>
        <v>299.77526257637601</v>
      </c>
    </row>
    <row r="308" spans="2:10" ht="15">
      <c r="B308" s="26">
        <v>305</v>
      </c>
      <c r="C308" s="29">
        <f>PPMT('harmonogram spłat'!$M$2,B308,obliczenia!$C$7,-obliczenia!$C$13)</f>
        <v>1133.6169685501809</v>
      </c>
      <c r="D308" s="29">
        <f>IPMT('harmonogram spłat'!$M$2,B308,obliczenia!$C$7,-obliczenia!$C$13)</f>
        <v>365.25934433169994</v>
      </c>
      <c r="E308" s="30">
        <f t="shared" si="4"/>
        <v>1498.8763128818809</v>
      </c>
      <c r="G308" s="26"/>
      <c r="H308" s="30">
        <f>'harmonogram spłat'!E308-obliczenia!$D$19</f>
        <v>149.88763128818823</v>
      </c>
      <c r="I308" s="30">
        <f>'harmonogram spłat'!E308-obliczenia!$D$20</f>
        <v>224.83144693228223</v>
      </c>
      <c r="J308" s="30">
        <f>'harmonogram spłat'!E308-obliczenia!$D$21</f>
        <v>299.77526257637624</v>
      </c>
    </row>
    <row r="309" spans="2:10" ht="15">
      <c r="B309" s="26">
        <v>306</v>
      </c>
      <c r="C309" s="29">
        <f>PPMT('harmonogram spłat'!$M$2,B309,obliczenia!$C$7,-obliczenia!$C$13)</f>
        <v>1139.2850533929318</v>
      </c>
      <c r="D309" s="29">
        <f>IPMT('harmonogram spłat'!$M$2,B309,obliczenia!$C$7,-obliczenia!$C$13)</f>
        <v>359.59125948894899</v>
      </c>
      <c r="E309" s="30">
        <f t="shared" si="4"/>
        <v>1498.8763128818807</v>
      </c>
      <c r="G309" s="26"/>
      <c r="H309" s="30">
        <f>'harmonogram spłat'!E309-obliczenia!$D$19</f>
        <v>149.887631288188</v>
      </c>
      <c r="I309" s="30">
        <f>'harmonogram spłat'!E309-obliczenia!$D$20</f>
        <v>224.83144693228201</v>
      </c>
      <c r="J309" s="30">
        <f>'harmonogram spłat'!E309-obliczenia!$D$21</f>
        <v>299.77526257637601</v>
      </c>
    </row>
    <row r="310" spans="2:10" ht="15">
      <c r="B310" s="26">
        <v>307</v>
      </c>
      <c r="C310" s="29">
        <f>PPMT('harmonogram spłat'!$M$2,B310,obliczenia!$C$7,-obliczenia!$C$13)</f>
        <v>1144.9814786598963</v>
      </c>
      <c r="D310" s="29">
        <f>IPMT('harmonogram spłat'!$M$2,B310,obliczenia!$C$7,-obliczenia!$C$13)</f>
        <v>353.89483422198435</v>
      </c>
      <c r="E310" s="30">
        <f t="shared" si="4"/>
        <v>1498.8763128818807</v>
      </c>
      <c r="G310" s="26"/>
      <c r="H310" s="30">
        <f>'harmonogram spłat'!E310-obliczenia!$D$19</f>
        <v>149.887631288188</v>
      </c>
      <c r="I310" s="30">
        <f>'harmonogram spłat'!E310-obliczenia!$D$20</f>
        <v>224.83144693228201</v>
      </c>
      <c r="J310" s="30">
        <f>'harmonogram spłat'!E310-obliczenia!$D$21</f>
        <v>299.77526257637601</v>
      </c>
    </row>
    <row r="311" spans="2:10" ht="15">
      <c r="B311" s="26">
        <v>308</v>
      </c>
      <c r="C311" s="29">
        <f>PPMT('harmonogram spłat'!$M$2,B311,obliczenia!$C$7,-obliczenia!$C$13)</f>
        <v>1150.706386053196</v>
      </c>
      <c r="D311" s="29">
        <f>IPMT('harmonogram spłat'!$M$2,B311,obliczenia!$C$7,-obliczenia!$C$13)</f>
        <v>348.16992682868482</v>
      </c>
      <c r="E311" s="30">
        <f t="shared" si="4"/>
        <v>1498.8763128818807</v>
      </c>
      <c r="G311" s="26"/>
      <c r="H311" s="30">
        <f>'harmonogram spłat'!E311-obliczenia!$D$19</f>
        <v>149.887631288188</v>
      </c>
      <c r="I311" s="30">
        <f>'harmonogram spłat'!E311-obliczenia!$D$20</f>
        <v>224.83144693228201</v>
      </c>
      <c r="J311" s="30">
        <f>'harmonogram spłat'!E311-obliczenia!$D$21</f>
        <v>299.77526257637601</v>
      </c>
    </row>
    <row r="312" spans="2:10" ht="15">
      <c r="B312" s="26">
        <v>309</v>
      </c>
      <c r="C312" s="29">
        <f>PPMT('harmonogram spłat'!$M$2,B312,obliczenia!$C$7,-obliczenia!$C$13)</f>
        <v>1156.4599179834618</v>
      </c>
      <c r="D312" s="29">
        <f>IPMT('harmonogram spłat'!$M$2,B312,obliczenia!$C$7,-obliczenia!$C$13)</f>
        <v>342.4163948984189</v>
      </c>
      <c r="E312" s="30">
        <f t="shared" si="4"/>
        <v>1498.8763128818807</v>
      </c>
      <c r="G312" s="26"/>
      <c r="H312" s="30">
        <f>'harmonogram spłat'!E312-obliczenia!$D$19</f>
        <v>149.887631288188</v>
      </c>
      <c r="I312" s="30">
        <f>'harmonogram spłat'!E312-obliczenia!$D$20</f>
        <v>224.83144693228201</v>
      </c>
      <c r="J312" s="30">
        <f>'harmonogram spłat'!E312-obliczenia!$D$21</f>
        <v>299.77526257637601</v>
      </c>
    </row>
    <row r="313" spans="2:10" ht="15">
      <c r="B313" s="26">
        <v>310</v>
      </c>
      <c r="C313" s="29">
        <f>PPMT('harmonogram spłat'!$M$2,B313,obliczenia!$C$7,-obliczenia!$C$13)</f>
        <v>1162.2422175733791</v>
      </c>
      <c r="D313" s="29">
        <f>IPMT('harmonogram spłat'!$M$2,B313,obliczenia!$C$7,-obliczenia!$C$13)</f>
        <v>336.63409530850151</v>
      </c>
      <c r="E313" s="30">
        <f t="shared" si="4"/>
        <v>1498.8763128818805</v>
      </c>
      <c r="G313" s="26"/>
      <c r="H313" s="30">
        <f>'harmonogram spłat'!E313-obliczenia!$D$19</f>
        <v>149.88763128818778</v>
      </c>
      <c r="I313" s="30">
        <f>'harmonogram spłat'!E313-obliczenia!$D$20</f>
        <v>224.83144693228178</v>
      </c>
      <c r="J313" s="30">
        <f>'harmonogram spłat'!E313-obliczenia!$D$21</f>
        <v>299.77526257637578</v>
      </c>
    </row>
    <row r="314" spans="2:10" ht="15">
      <c r="B314" s="26">
        <v>311</v>
      </c>
      <c r="C314" s="29">
        <f>PPMT('harmonogram spłat'!$M$2,B314,obliczenia!$C$7,-obliczenia!$C$13)</f>
        <v>1168.053428661246</v>
      </c>
      <c r="D314" s="29">
        <f>IPMT('harmonogram spłat'!$M$2,B314,obliczenia!$C$7,-obliczenia!$C$13)</f>
        <v>330.82288422063465</v>
      </c>
      <c r="E314" s="30">
        <f t="shared" si="4"/>
        <v>1498.8763128818807</v>
      </c>
      <c r="G314" s="26"/>
      <c r="H314" s="30">
        <f>'harmonogram spłat'!E314-obliczenia!$D$19</f>
        <v>149.887631288188</v>
      </c>
      <c r="I314" s="30">
        <f>'harmonogram spłat'!E314-obliczenia!$D$20</f>
        <v>224.83144693228201</v>
      </c>
      <c r="J314" s="30">
        <f>'harmonogram spłat'!E314-obliczenia!$D$21</f>
        <v>299.77526257637601</v>
      </c>
    </row>
    <row r="315" spans="2:10" ht="15">
      <c r="B315" s="26">
        <v>312</v>
      </c>
      <c r="C315" s="29">
        <f>PPMT('harmonogram spłat'!$M$2,B315,obliczenia!$C$7,-obliczenia!$C$13)</f>
        <v>1173.8936958045524</v>
      </c>
      <c r="D315" s="29">
        <f>IPMT('harmonogram spłat'!$M$2,B315,obliczenia!$C$7,-obliczenia!$C$13)</f>
        <v>324.98261707732843</v>
      </c>
      <c r="E315" s="30">
        <f t="shared" si="4"/>
        <v>1498.8763128818809</v>
      </c>
      <c r="G315" s="26"/>
      <c r="H315" s="30">
        <f>'harmonogram spłat'!E315-obliczenia!$D$19</f>
        <v>149.88763128818823</v>
      </c>
      <c r="I315" s="30">
        <f>'harmonogram spłat'!E315-obliczenia!$D$20</f>
        <v>224.83144693228223</v>
      </c>
      <c r="J315" s="30">
        <f>'harmonogram spłat'!E315-obliczenia!$D$21</f>
        <v>299.77526257637624</v>
      </c>
    </row>
    <row r="316" spans="2:10" ht="15">
      <c r="B316" s="26">
        <v>313</v>
      </c>
      <c r="C316" s="29">
        <f>PPMT('harmonogram spłat'!$M$2,B316,obliczenia!$C$7,-obliczenia!$C$13)</f>
        <v>1179.7631642835752</v>
      </c>
      <c r="D316" s="29">
        <f>IPMT('harmonogram spłat'!$M$2,B316,obliczenia!$C$7,-obliczenia!$C$13)</f>
        <v>319.11314859830566</v>
      </c>
      <c r="E316" s="30">
        <f t="shared" si="4"/>
        <v>1498.8763128818809</v>
      </c>
      <c r="G316" s="26"/>
      <c r="H316" s="30">
        <f>'harmonogram spłat'!E316-obliczenia!$D$19</f>
        <v>149.88763128818823</v>
      </c>
      <c r="I316" s="30">
        <f>'harmonogram spłat'!E316-obliczenia!$D$20</f>
        <v>224.83144693228223</v>
      </c>
      <c r="J316" s="30">
        <f>'harmonogram spłat'!E316-obliczenia!$D$21</f>
        <v>299.77526257637624</v>
      </c>
    </row>
    <row r="317" spans="2:10" ht="15">
      <c r="B317" s="26">
        <v>314</v>
      </c>
      <c r="C317" s="29">
        <f>PPMT('harmonogram spłat'!$M$2,B317,obliczenia!$C$7,-obliczenia!$C$13)</f>
        <v>1185.6619801049931</v>
      </c>
      <c r="D317" s="29">
        <f>IPMT('harmonogram spłat'!$M$2,B317,obliczenia!$C$7,-obliczenia!$C$13)</f>
        <v>313.21433277688777</v>
      </c>
      <c r="E317" s="30">
        <f t="shared" si="4"/>
        <v>1498.8763128818809</v>
      </c>
      <c r="G317" s="26"/>
      <c r="H317" s="30">
        <f>'harmonogram spłat'!E317-obliczenia!$D$19</f>
        <v>149.88763128818823</v>
      </c>
      <c r="I317" s="30">
        <f>'harmonogram spłat'!E317-obliczenia!$D$20</f>
        <v>224.83144693228223</v>
      </c>
      <c r="J317" s="30">
        <f>'harmonogram spłat'!E317-obliczenia!$D$21</f>
        <v>299.77526257637624</v>
      </c>
    </row>
    <row r="318" spans="2:10" ht="15">
      <c r="B318" s="26">
        <v>315</v>
      </c>
      <c r="C318" s="29">
        <f>PPMT('harmonogram spłat'!$M$2,B318,obliczenia!$C$7,-obliczenia!$C$13)</f>
        <v>1191.590290005518</v>
      </c>
      <c r="D318" s="29">
        <f>IPMT('harmonogram spłat'!$M$2,B318,obliczenia!$C$7,-obliczenia!$C$13)</f>
        <v>307.28602287636284</v>
      </c>
      <c r="E318" s="30">
        <f t="shared" si="4"/>
        <v>1498.8763128818809</v>
      </c>
      <c r="G318" s="26"/>
      <c r="H318" s="30">
        <f>'harmonogram spłat'!E318-obliczenia!$D$19</f>
        <v>149.88763128818823</v>
      </c>
      <c r="I318" s="30">
        <f>'harmonogram spłat'!E318-obliczenia!$D$20</f>
        <v>224.83144693228223</v>
      </c>
      <c r="J318" s="30">
        <f>'harmonogram spłat'!E318-obliczenia!$D$21</f>
        <v>299.77526257637624</v>
      </c>
    </row>
    <row r="319" spans="2:10" ht="15">
      <c r="B319" s="26">
        <v>316</v>
      </c>
      <c r="C319" s="29">
        <f>PPMT('harmonogram spłat'!$M$2,B319,obliczenia!$C$7,-obliczenia!$C$13)</f>
        <v>1197.5482414555456</v>
      </c>
      <c r="D319" s="29">
        <f>IPMT('harmonogram spłat'!$M$2,B319,obliczenia!$C$7,-obliczenia!$C$13)</f>
        <v>301.32807142633527</v>
      </c>
      <c r="E319" s="30">
        <f t="shared" si="4"/>
        <v>1498.8763128818809</v>
      </c>
      <c r="G319" s="26"/>
      <c r="H319" s="30">
        <f>'harmonogram spłat'!E319-obliczenia!$D$19</f>
        <v>149.88763128818823</v>
      </c>
      <c r="I319" s="30">
        <f>'harmonogram spłat'!E319-obliczenia!$D$20</f>
        <v>224.83144693228223</v>
      </c>
      <c r="J319" s="30">
        <f>'harmonogram spłat'!E319-obliczenia!$D$21</f>
        <v>299.77526257637624</v>
      </c>
    </row>
    <row r="320" spans="2:10" ht="15">
      <c r="B320" s="26">
        <v>317</v>
      </c>
      <c r="C320" s="29">
        <f>PPMT('harmonogram spłat'!$M$2,B320,obliczenia!$C$7,-obliczenia!$C$13)</f>
        <v>1203.5359826628232</v>
      </c>
      <c r="D320" s="29">
        <f>IPMT('harmonogram spłat'!$M$2,B320,obliczenia!$C$7,-obliczenia!$C$13)</f>
        <v>295.34033021905753</v>
      </c>
      <c r="E320" s="30">
        <f t="shared" si="4"/>
        <v>1498.8763128818807</v>
      </c>
      <c r="G320" s="26"/>
      <c r="H320" s="30">
        <f>'harmonogram spłat'!E320-obliczenia!$D$19</f>
        <v>149.887631288188</v>
      </c>
      <c r="I320" s="30">
        <f>'harmonogram spłat'!E320-obliczenia!$D$20</f>
        <v>224.83144693228201</v>
      </c>
      <c r="J320" s="30">
        <f>'harmonogram spłat'!E320-obliczenia!$D$21</f>
        <v>299.77526257637601</v>
      </c>
    </row>
    <row r="321" spans="2:10" ht="15">
      <c r="B321" s="26">
        <v>318</v>
      </c>
      <c r="C321" s="29">
        <f>PPMT('harmonogram spłat'!$M$2,B321,obliczenia!$C$7,-obliczenia!$C$13)</f>
        <v>1209.5536625761374</v>
      </c>
      <c r="D321" s="29">
        <f>IPMT('harmonogram spłat'!$M$2,B321,obliczenia!$C$7,-obliczenia!$C$13)</f>
        <v>289.32265030574342</v>
      </c>
      <c r="E321" s="30">
        <f t="shared" si="4"/>
        <v>1498.8763128818809</v>
      </c>
      <c r="G321" s="26"/>
      <c r="H321" s="30">
        <f>'harmonogram spłat'!E321-obliczenia!$D$19</f>
        <v>149.88763128818823</v>
      </c>
      <c r="I321" s="30">
        <f>'harmonogram spłat'!E321-obliczenia!$D$20</f>
        <v>224.83144693228223</v>
      </c>
      <c r="J321" s="30">
        <f>'harmonogram spłat'!E321-obliczenia!$D$21</f>
        <v>299.77526257637624</v>
      </c>
    </row>
    <row r="322" spans="2:10" ht="15">
      <c r="B322" s="26">
        <v>319</v>
      </c>
      <c r="C322" s="29">
        <f>PPMT('harmonogram spłat'!$M$2,B322,obliczenia!$C$7,-obliczenia!$C$13)</f>
        <v>1215.601430889018</v>
      </c>
      <c r="D322" s="29">
        <f>IPMT('harmonogram spłat'!$M$2,B322,obliczenia!$C$7,-obliczenia!$C$13)</f>
        <v>283.27488199286273</v>
      </c>
      <c r="E322" s="30">
        <f t="shared" si="4"/>
        <v>1498.8763128818807</v>
      </c>
      <c r="G322" s="26"/>
      <c r="H322" s="30">
        <f>'harmonogram spłat'!E322-obliczenia!$D$19</f>
        <v>149.887631288188</v>
      </c>
      <c r="I322" s="30">
        <f>'harmonogram spłat'!E322-obliczenia!$D$20</f>
        <v>224.83144693228201</v>
      </c>
      <c r="J322" s="30">
        <f>'harmonogram spłat'!E322-obliczenia!$D$21</f>
        <v>299.77526257637601</v>
      </c>
    </row>
    <row r="323" spans="2:10" ht="15">
      <c r="B323" s="26">
        <v>320</v>
      </c>
      <c r="C323" s="29">
        <f>PPMT('harmonogram spłat'!$M$2,B323,obliczenia!$C$7,-obliczenia!$C$13)</f>
        <v>1221.6794380434633</v>
      </c>
      <c r="D323" s="29">
        <f>IPMT('harmonogram spłat'!$M$2,B323,obliczenia!$C$7,-obliczenia!$C$13)</f>
        <v>277.19687483841761</v>
      </c>
      <c r="E323" s="30">
        <f t="shared" si="4"/>
        <v>1498.8763128818809</v>
      </c>
      <c r="G323" s="26"/>
      <c r="H323" s="30">
        <f>'harmonogram spłat'!E323-obliczenia!$D$19</f>
        <v>149.88763128818823</v>
      </c>
      <c r="I323" s="30">
        <f>'harmonogram spłat'!E323-obliczenia!$D$20</f>
        <v>224.83144693228223</v>
      </c>
      <c r="J323" s="30">
        <f>'harmonogram spłat'!E323-obliczenia!$D$21</f>
        <v>299.77526257637624</v>
      </c>
    </row>
    <row r="324" spans="2:10" ht="15">
      <c r="B324" s="26">
        <v>321</v>
      </c>
      <c r="C324" s="29">
        <f>PPMT('harmonogram spłat'!$M$2,B324,obliczenia!$C$7,-obliczenia!$C$13)</f>
        <v>1227.7878352336804</v>
      </c>
      <c r="D324" s="29">
        <f>IPMT('harmonogram spłat'!$M$2,B324,obliczenia!$C$7,-obliczenia!$C$13)</f>
        <v>271.08847764820024</v>
      </c>
      <c r="E324" s="30">
        <f t="shared" ref="E324:E363" si="5">SUM(C324:D324)</f>
        <v>1498.8763128818807</v>
      </c>
      <c r="G324" s="26"/>
      <c r="H324" s="30">
        <f>'harmonogram spłat'!E324-obliczenia!$D$19</f>
        <v>149.887631288188</v>
      </c>
      <c r="I324" s="30">
        <f>'harmonogram spłat'!E324-obliczenia!$D$20</f>
        <v>224.83144693228201</v>
      </c>
      <c r="J324" s="30">
        <f>'harmonogram spłat'!E324-obliczenia!$D$21</f>
        <v>299.77526257637601</v>
      </c>
    </row>
    <row r="325" spans="2:10" ht="15">
      <c r="B325" s="26">
        <v>322</v>
      </c>
      <c r="C325" s="29">
        <f>PPMT('harmonogram spłat'!$M$2,B325,obliczenia!$C$7,-obliczenia!$C$13)</f>
        <v>1233.9267744098488</v>
      </c>
      <c r="D325" s="29">
        <f>IPMT('harmonogram spłat'!$M$2,B325,obliczenia!$C$7,-obliczenia!$C$13)</f>
        <v>264.94953847203186</v>
      </c>
      <c r="E325" s="30">
        <f t="shared" si="5"/>
        <v>1498.8763128818807</v>
      </c>
      <c r="G325" s="26"/>
      <c r="H325" s="30">
        <f>'harmonogram spłat'!E325-obliczenia!$D$19</f>
        <v>149.887631288188</v>
      </c>
      <c r="I325" s="30">
        <f>'harmonogram spłat'!E325-obliczenia!$D$20</f>
        <v>224.83144693228201</v>
      </c>
      <c r="J325" s="30">
        <f>'harmonogram spłat'!E325-obliczenia!$D$21</f>
        <v>299.77526257637601</v>
      </c>
    </row>
    <row r="326" spans="2:10" ht="15">
      <c r="B326" s="26">
        <v>323</v>
      </c>
      <c r="C326" s="29">
        <f>PPMT('harmonogram spłat'!$M$2,B326,obliczenia!$C$7,-obliczenia!$C$13)</f>
        <v>1240.0964082818982</v>
      </c>
      <c r="D326" s="29">
        <f>IPMT('harmonogram spłat'!$M$2,B326,obliczenia!$C$7,-obliczenia!$C$13)</f>
        <v>258.77990459998261</v>
      </c>
      <c r="E326" s="30">
        <f t="shared" si="5"/>
        <v>1498.8763128818809</v>
      </c>
      <c r="G326" s="26"/>
      <c r="H326" s="30">
        <f>'harmonogram spłat'!E326-obliczenia!$D$19</f>
        <v>149.88763128818823</v>
      </c>
      <c r="I326" s="30">
        <f>'harmonogram spłat'!E326-obliczenia!$D$20</f>
        <v>224.83144693228223</v>
      </c>
      <c r="J326" s="30">
        <f>'harmonogram spłat'!E326-obliczenia!$D$21</f>
        <v>299.77526257637624</v>
      </c>
    </row>
    <row r="327" spans="2:10" ht="15">
      <c r="B327" s="26">
        <v>324</v>
      </c>
      <c r="C327" s="29">
        <f>PPMT('harmonogram spłat'!$M$2,B327,obliczenia!$C$7,-obliczenia!$C$13)</f>
        <v>1246.2968903233077</v>
      </c>
      <c r="D327" s="29">
        <f>IPMT('harmonogram spłat'!$M$2,B327,obliczenia!$C$7,-obliczenia!$C$13)</f>
        <v>252.57942255857313</v>
      </c>
      <c r="E327" s="30">
        <f t="shared" si="5"/>
        <v>1498.8763128818809</v>
      </c>
      <c r="G327" s="26"/>
      <c r="H327" s="30">
        <f>'harmonogram spłat'!E327-obliczenia!$D$19</f>
        <v>149.88763128818823</v>
      </c>
      <c r="I327" s="30">
        <f>'harmonogram spłat'!E327-obliczenia!$D$20</f>
        <v>224.83144693228223</v>
      </c>
      <c r="J327" s="30">
        <f>'harmonogram spłat'!E327-obliczenia!$D$21</f>
        <v>299.77526257637624</v>
      </c>
    </row>
    <row r="328" spans="2:10" ht="15">
      <c r="B328" s="26">
        <v>325</v>
      </c>
      <c r="C328" s="29">
        <f>PPMT('harmonogram spłat'!$M$2,B328,obliczenia!$C$7,-obliczenia!$C$13)</f>
        <v>1252.5283747749243</v>
      </c>
      <c r="D328" s="29">
        <f>IPMT('harmonogram spłat'!$M$2,B328,obliczenia!$C$7,-obliczenia!$C$13)</f>
        <v>246.3479381069566</v>
      </c>
      <c r="E328" s="30">
        <f t="shared" si="5"/>
        <v>1498.8763128818809</v>
      </c>
      <c r="G328" s="26"/>
      <c r="H328" s="30">
        <f>'harmonogram spłat'!E328-obliczenia!$D$19</f>
        <v>149.88763128818823</v>
      </c>
      <c r="I328" s="30">
        <f>'harmonogram spłat'!E328-obliczenia!$D$20</f>
        <v>224.83144693228223</v>
      </c>
      <c r="J328" s="30">
        <f>'harmonogram spłat'!E328-obliczenia!$D$21</f>
        <v>299.77526257637624</v>
      </c>
    </row>
    <row r="329" spans="2:10" ht="15">
      <c r="B329" s="26">
        <v>326</v>
      </c>
      <c r="C329" s="29">
        <f>PPMT('harmonogram spłat'!$M$2,B329,obliczenia!$C$7,-obliczenia!$C$13)</f>
        <v>1258.7910166487989</v>
      </c>
      <c r="D329" s="29">
        <f>IPMT('harmonogram spłat'!$M$2,B329,obliczenia!$C$7,-obliczenia!$C$13)</f>
        <v>240.085296233082</v>
      </c>
      <c r="E329" s="30">
        <f t="shared" si="5"/>
        <v>1498.8763128818809</v>
      </c>
      <c r="G329" s="26"/>
      <c r="H329" s="30">
        <f>'harmonogram spłat'!E329-obliczenia!$D$19</f>
        <v>149.88763128818823</v>
      </c>
      <c r="I329" s="30">
        <f>'harmonogram spłat'!E329-obliczenia!$D$20</f>
        <v>224.83144693228223</v>
      </c>
      <c r="J329" s="30">
        <f>'harmonogram spłat'!E329-obliczenia!$D$21</f>
        <v>299.77526257637624</v>
      </c>
    </row>
    <row r="330" spans="2:10" ht="15">
      <c r="B330" s="26">
        <v>327</v>
      </c>
      <c r="C330" s="29">
        <f>PPMT('harmonogram spłat'!$M$2,B330,obliczenia!$C$7,-obliczenia!$C$13)</f>
        <v>1265.0849717320427</v>
      </c>
      <c r="D330" s="29">
        <f>IPMT('harmonogram spłat'!$M$2,B330,obliczenia!$C$7,-obliczenia!$C$13)</f>
        <v>233.79134114983799</v>
      </c>
      <c r="E330" s="30">
        <f t="shared" si="5"/>
        <v>1498.8763128818807</v>
      </c>
      <c r="G330" s="26"/>
      <c r="H330" s="30">
        <f>'harmonogram spłat'!E330-obliczenia!$D$19</f>
        <v>149.887631288188</v>
      </c>
      <c r="I330" s="30">
        <f>'harmonogram spłat'!E330-obliczenia!$D$20</f>
        <v>224.83144693228201</v>
      </c>
      <c r="J330" s="30">
        <f>'harmonogram spłat'!E330-obliczenia!$D$21</f>
        <v>299.77526257637601</v>
      </c>
    </row>
    <row r="331" spans="2:10" ht="15">
      <c r="B331" s="26">
        <v>328</v>
      </c>
      <c r="C331" s="29">
        <f>PPMT('harmonogram spłat'!$M$2,B331,obliczenia!$C$7,-obliczenia!$C$13)</f>
        <v>1271.4103965907032</v>
      </c>
      <c r="D331" s="29">
        <f>IPMT('harmonogram spłat'!$M$2,B331,obliczenia!$C$7,-obliczenia!$C$13)</f>
        <v>227.46591629117779</v>
      </c>
      <c r="E331" s="30">
        <f t="shared" si="5"/>
        <v>1498.8763128818809</v>
      </c>
      <c r="G331" s="26"/>
      <c r="H331" s="30">
        <f>'harmonogram spłat'!E331-obliczenia!$D$19</f>
        <v>149.88763128818823</v>
      </c>
      <c r="I331" s="30">
        <f>'harmonogram spłat'!E331-obliczenia!$D$20</f>
        <v>224.83144693228223</v>
      </c>
      <c r="J331" s="30">
        <f>'harmonogram spłat'!E331-obliczenia!$D$21</f>
        <v>299.77526257637624</v>
      </c>
    </row>
    <row r="332" spans="2:10" ht="15">
      <c r="B332" s="26">
        <v>329</v>
      </c>
      <c r="C332" s="29">
        <f>PPMT('harmonogram spłat'!$M$2,B332,obliczenia!$C$7,-obliczenia!$C$13)</f>
        <v>1277.7674485736566</v>
      </c>
      <c r="D332" s="29">
        <f>IPMT('harmonogram spłat'!$M$2,B332,obliczenia!$C$7,-obliczenia!$C$13)</f>
        <v>221.10886430822421</v>
      </c>
      <c r="E332" s="30">
        <f t="shared" si="5"/>
        <v>1498.8763128818807</v>
      </c>
      <c r="G332" s="26"/>
      <c r="H332" s="30">
        <f>'harmonogram spłat'!E332-obliczenia!$D$19</f>
        <v>149.887631288188</v>
      </c>
      <c r="I332" s="30">
        <f>'harmonogram spłat'!E332-obliczenia!$D$20</f>
        <v>224.83144693228201</v>
      </c>
      <c r="J332" s="30">
        <f>'harmonogram spłat'!E332-obliczenia!$D$21</f>
        <v>299.77526257637601</v>
      </c>
    </row>
    <row r="333" spans="2:10" ht="15">
      <c r="B333" s="26">
        <v>330</v>
      </c>
      <c r="C333" s="29">
        <f>PPMT('harmonogram spłat'!$M$2,B333,obliczenia!$C$7,-obliczenia!$C$13)</f>
        <v>1284.1562858165248</v>
      </c>
      <c r="D333" s="29">
        <f>IPMT('harmonogram spłat'!$M$2,B333,obliczenia!$C$7,-obliczenia!$C$13)</f>
        <v>214.72002706535596</v>
      </c>
      <c r="E333" s="30">
        <f t="shared" si="5"/>
        <v>1498.8763128818807</v>
      </c>
      <c r="G333" s="26"/>
      <c r="H333" s="30">
        <f>'harmonogram spłat'!E333-obliczenia!$D$19</f>
        <v>149.887631288188</v>
      </c>
      <c r="I333" s="30">
        <f>'harmonogram spłat'!E333-obliczenia!$D$20</f>
        <v>224.83144693228201</v>
      </c>
      <c r="J333" s="30">
        <f>'harmonogram spłat'!E333-obliczenia!$D$21</f>
        <v>299.77526257637601</v>
      </c>
    </row>
    <row r="334" spans="2:10" ht="15">
      <c r="B334" s="26">
        <v>331</v>
      </c>
      <c r="C334" s="29">
        <f>PPMT('harmonogram spłat'!$M$2,B334,obliczenia!$C$7,-obliczenia!$C$13)</f>
        <v>1290.5770672456074</v>
      </c>
      <c r="D334" s="29">
        <f>IPMT('harmonogram spłat'!$M$2,B334,obliczenia!$C$7,-obliczenia!$C$13)</f>
        <v>208.29924563627338</v>
      </c>
      <c r="E334" s="30">
        <f t="shared" si="5"/>
        <v>1498.8763128818807</v>
      </c>
      <c r="G334" s="26"/>
      <c r="H334" s="30">
        <f>'harmonogram spłat'!E334-obliczenia!$D$19</f>
        <v>149.887631288188</v>
      </c>
      <c r="I334" s="30">
        <f>'harmonogram spłat'!E334-obliczenia!$D$20</f>
        <v>224.83144693228201</v>
      </c>
      <c r="J334" s="30">
        <f>'harmonogram spłat'!E334-obliczenia!$D$21</f>
        <v>299.77526257637601</v>
      </c>
    </row>
    <row r="335" spans="2:10" ht="15">
      <c r="B335" s="26">
        <v>332</v>
      </c>
      <c r="C335" s="29">
        <f>PPMT('harmonogram spłat'!$M$2,B335,obliczenia!$C$7,-obliczenia!$C$13)</f>
        <v>1297.0299525818355</v>
      </c>
      <c r="D335" s="29">
        <f>IPMT('harmonogram spłat'!$M$2,B335,obliczenia!$C$7,-obliczenia!$C$13)</f>
        <v>201.84636030004532</v>
      </c>
      <c r="E335" s="30">
        <f t="shared" si="5"/>
        <v>1498.8763128818807</v>
      </c>
      <c r="G335" s="26"/>
      <c r="H335" s="30">
        <f>'harmonogram spłat'!E335-obliczenia!$D$19</f>
        <v>149.887631288188</v>
      </c>
      <c r="I335" s="30">
        <f>'harmonogram spłat'!E335-obliczenia!$D$20</f>
        <v>224.83144693228201</v>
      </c>
      <c r="J335" s="30">
        <f>'harmonogram spłat'!E335-obliczenia!$D$21</f>
        <v>299.77526257637601</v>
      </c>
    </row>
    <row r="336" spans="2:10" ht="15">
      <c r="B336" s="26">
        <v>333</v>
      </c>
      <c r="C336" s="29">
        <f>PPMT('harmonogram spłat'!$M$2,B336,obliczenia!$C$7,-obliczenia!$C$13)</f>
        <v>1303.5151023447447</v>
      </c>
      <c r="D336" s="29">
        <f>IPMT('harmonogram spłat'!$M$2,B336,obliczenia!$C$7,-obliczenia!$C$13)</f>
        <v>195.36121053713612</v>
      </c>
      <c r="E336" s="30">
        <f t="shared" si="5"/>
        <v>1498.8763128818809</v>
      </c>
      <c r="G336" s="26"/>
      <c r="H336" s="30">
        <f>'harmonogram spłat'!E336-obliczenia!$D$19</f>
        <v>149.88763128818823</v>
      </c>
      <c r="I336" s="30">
        <f>'harmonogram spłat'!E336-obliczenia!$D$20</f>
        <v>224.83144693228223</v>
      </c>
      <c r="J336" s="30">
        <f>'harmonogram spłat'!E336-obliczenia!$D$21</f>
        <v>299.77526257637624</v>
      </c>
    </row>
    <row r="337" spans="2:10" ht="15">
      <c r="B337" s="26">
        <v>334</v>
      </c>
      <c r="C337" s="29">
        <f>PPMT('harmonogram spłat'!$M$2,B337,obliczenia!$C$7,-obliczenia!$C$13)</f>
        <v>1310.0326778564684</v>
      </c>
      <c r="D337" s="29">
        <f>IPMT('harmonogram spłat'!$M$2,B337,obliczenia!$C$7,-obliczenia!$C$13)</f>
        <v>188.84363502541237</v>
      </c>
      <c r="E337" s="30">
        <f t="shared" si="5"/>
        <v>1498.8763128818807</v>
      </c>
      <c r="G337" s="26"/>
      <c r="H337" s="30">
        <f>'harmonogram spłat'!E337-obliczenia!$D$19</f>
        <v>149.887631288188</v>
      </c>
      <c r="I337" s="30">
        <f>'harmonogram spłat'!E337-obliczenia!$D$20</f>
        <v>224.83144693228201</v>
      </c>
      <c r="J337" s="30">
        <f>'harmonogram spłat'!E337-obliczenia!$D$21</f>
        <v>299.77526257637601</v>
      </c>
    </row>
    <row r="338" spans="2:10" ht="15">
      <c r="B338" s="26">
        <v>335</v>
      </c>
      <c r="C338" s="29">
        <f>PPMT('harmonogram spłat'!$M$2,B338,obliczenia!$C$7,-obliczenia!$C$13)</f>
        <v>1316.5828412457506</v>
      </c>
      <c r="D338" s="29">
        <f>IPMT('harmonogram spłat'!$M$2,B338,obliczenia!$C$7,-obliczenia!$C$13)</f>
        <v>182.29347163613002</v>
      </c>
      <c r="E338" s="30">
        <f t="shared" si="5"/>
        <v>1498.8763128818807</v>
      </c>
      <c r="G338" s="26"/>
      <c r="H338" s="30">
        <f>'harmonogram spłat'!E338-obliczenia!$D$19</f>
        <v>149.887631288188</v>
      </c>
      <c r="I338" s="30">
        <f>'harmonogram spłat'!E338-obliczenia!$D$20</f>
        <v>224.83144693228201</v>
      </c>
      <c r="J338" s="30">
        <f>'harmonogram spłat'!E338-obliczenia!$D$21</f>
        <v>299.77526257637601</v>
      </c>
    </row>
    <row r="339" spans="2:10" ht="15">
      <c r="B339" s="26">
        <v>336</v>
      </c>
      <c r="C339" s="29">
        <f>PPMT('harmonogram spłat'!$M$2,B339,obliczenia!$C$7,-obliczenia!$C$13)</f>
        <v>1323.1657554519793</v>
      </c>
      <c r="D339" s="29">
        <f>IPMT('harmonogram spłat'!$M$2,B339,obliczenia!$C$7,-obliczenia!$C$13)</f>
        <v>175.71055742990131</v>
      </c>
      <c r="E339" s="30">
        <f t="shared" si="5"/>
        <v>1498.8763128818805</v>
      </c>
      <c r="G339" s="26"/>
      <c r="H339" s="30">
        <f>'harmonogram spłat'!E339-obliczenia!$D$19</f>
        <v>149.88763128818778</v>
      </c>
      <c r="I339" s="30">
        <f>'harmonogram spłat'!E339-obliczenia!$D$20</f>
        <v>224.83144693228178</v>
      </c>
      <c r="J339" s="30">
        <f>'harmonogram spłat'!E339-obliczenia!$D$21</f>
        <v>299.77526257637578</v>
      </c>
    </row>
    <row r="340" spans="2:10" ht="15">
      <c r="B340" s="26">
        <v>337</v>
      </c>
      <c r="C340" s="29">
        <f>PPMT('harmonogram spłat'!$M$2,B340,obliczenia!$C$7,-obliczenia!$C$13)</f>
        <v>1329.7815842292393</v>
      </c>
      <c r="D340" s="29">
        <f>IPMT('harmonogram spłat'!$M$2,B340,obliczenia!$C$7,-obliczenia!$C$13)</f>
        <v>169.09472865264144</v>
      </c>
      <c r="E340" s="30">
        <f t="shared" si="5"/>
        <v>1498.8763128818807</v>
      </c>
      <c r="G340" s="26"/>
      <c r="H340" s="30">
        <f>'harmonogram spłat'!E340-obliczenia!$D$19</f>
        <v>149.887631288188</v>
      </c>
      <c r="I340" s="30">
        <f>'harmonogram spłat'!E340-obliczenia!$D$20</f>
        <v>224.83144693228201</v>
      </c>
      <c r="J340" s="30">
        <f>'harmonogram spłat'!E340-obliczenia!$D$21</f>
        <v>299.77526257637601</v>
      </c>
    </row>
    <row r="341" spans="2:10" ht="15">
      <c r="B341" s="26">
        <v>338</v>
      </c>
      <c r="C341" s="29">
        <f>PPMT('harmonogram spłat'!$M$2,B341,obliczenia!$C$7,-obliczenia!$C$13)</f>
        <v>1336.4304921503854</v>
      </c>
      <c r="D341" s="29">
        <f>IPMT('harmonogram spłat'!$M$2,B341,obliczenia!$C$7,-obliczenia!$C$13)</f>
        <v>162.44582073149519</v>
      </c>
      <c r="E341" s="30">
        <f t="shared" si="5"/>
        <v>1498.8763128818805</v>
      </c>
      <c r="G341" s="26"/>
      <c r="H341" s="30">
        <f>'harmonogram spłat'!E341-obliczenia!$D$19</f>
        <v>149.88763128818778</v>
      </c>
      <c r="I341" s="30">
        <f>'harmonogram spłat'!E341-obliczenia!$D$20</f>
        <v>224.83144693228178</v>
      </c>
      <c r="J341" s="30">
        <f>'harmonogram spłat'!E341-obliczenia!$D$21</f>
        <v>299.77526257637578</v>
      </c>
    </row>
    <row r="342" spans="2:10" ht="15">
      <c r="B342" s="26">
        <v>339</v>
      </c>
      <c r="C342" s="29">
        <f>PPMT('harmonogram spłat'!$M$2,B342,obliczenia!$C$7,-obliczenia!$C$13)</f>
        <v>1343.1126446111375</v>
      </c>
      <c r="D342" s="29">
        <f>IPMT('harmonogram spłat'!$M$2,B342,obliczenia!$C$7,-obliczenia!$C$13)</f>
        <v>155.76366827074327</v>
      </c>
      <c r="E342" s="30">
        <f t="shared" si="5"/>
        <v>1498.8763128818807</v>
      </c>
      <c r="G342" s="26"/>
      <c r="H342" s="30">
        <f>'harmonogram spłat'!E342-obliczenia!$D$19</f>
        <v>149.887631288188</v>
      </c>
      <c r="I342" s="30">
        <f>'harmonogram spłat'!E342-obliczenia!$D$20</f>
        <v>224.83144693228201</v>
      </c>
      <c r="J342" s="30">
        <f>'harmonogram spłat'!E342-obliczenia!$D$21</f>
        <v>299.77526257637601</v>
      </c>
    </row>
    <row r="343" spans="2:10" ht="15">
      <c r="B343" s="26">
        <v>340</v>
      </c>
      <c r="C343" s="29">
        <f>PPMT('harmonogram spłat'!$M$2,B343,obliczenia!$C$7,-obliczenia!$C$13)</f>
        <v>1349.8282078341931</v>
      </c>
      <c r="D343" s="29">
        <f>IPMT('harmonogram spłat'!$M$2,B343,obliczenia!$C$7,-obliczenia!$C$13)</f>
        <v>149.04810504768761</v>
      </c>
      <c r="E343" s="30">
        <f t="shared" si="5"/>
        <v>1498.8763128818807</v>
      </c>
      <c r="G343" s="26"/>
      <c r="H343" s="30">
        <f>'harmonogram spłat'!E343-obliczenia!$D$19</f>
        <v>149.887631288188</v>
      </c>
      <c r="I343" s="30">
        <f>'harmonogram spłat'!E343-obliczenia!$D$20</f>
        <v>224.83144693228201</v>
      </c>
      <c r="J343" s="30">
        <f>'harmonogram spłat'!E343-obliczenia!$D$21</f>
        <v>299.77526257637601</v>
      </c>
    </row>
    <row r="344" spans="2:10" ht="15">
      <c r="B344" s="26">
        <v>341</v>
      </c>
      <c r="C344" s="29">
        <f>PPMT('harmonogram spłat'!$M$2,B344,obliczenia!$C$7,-obliczenia!$C$13)</f>
        <v>1356.5773488733641</v>
      </c>
      <c r="D344" s="29">
        <f>IPMT('harmonogram spłat'!$M$2,B344,obliczenia!$C$7,-obliczenia!$C$13)</f>
        <v>142.29896400851661</v>
      </c>
      <c r="E344" s="30">
        <f t="shared" si="5"/>
        <v>1498.8763128818807</v>
      </c>
      <c r="G344" s="26"/>
      <c r="H344" s="30">
        <f>'harmonogram spłat'!E344-obliczenia!$D$19</f>
        <v>149.887631288188</v>
      </c>
      <c r="I344" s="30">
        <f>'harmonogram spłat'!E344-obliczenia!$D$20</f>
        <v>224.83144693228201</v>
      </c>
      <c r="J344" s="30">
        <f>'harmonogram spłat'!E344-obliczenia!$D$21</f>
        <v>299.77526257637601</v>
      </c>
    </row>
    <row r="345" spans="2:10" ht="15">
      <c r="B345" s="26">
        <v>342</v>
      </c>
      <c r="C345" s="29">
        <f>PPMT('harmonogram spłat'!$M$2,B345,obliczenia!$C$7,-obliczenia!$C$13)</f>
        <v>1363.360235617731</v>
      </c>
      <c r="D345" s="29">
        <f>IPMT('harmonogram spłat'!$M$2,B345,obliczenia!$C$7,-obliczenia!$C$13)</f>
        <v>135.5160772641498</v>
      </c>
      <c r="E345" s="30">
        <f t="shared" si="5"/>
        <v>1498.8763128818807</v>
      </c>
      <c r="G345" s="26"/>
      <c r="H345" s="30">
        <f>'harmonogram spłat'!E345-obliczenia!$D$19</f>
        <v>149.887631288188</v>
      </c>
      <c r="I345" s="30">
        <f>'harmonogram spłat'!E345-obliczenia!$D$20</f>
        <v>224.83144693228201</v>
      </c>
      <c r="J345" s="30">
        <f>'harmonogram spłat'!E345-obliczenia!$D$21</f>
        <v>299.77526257637601</v>
      </c>
    </row>
    <row r="346" spans="2:10" ht="15">
      <c r="B346" s="26">
        <v>343</v>
      </c>
      <c r="C346" s="29">
        <f>PPMT('harmonogram spłat'!$M$2,B346,obliczenia!$C$7,-obliczenia!$C$13)</f>
        <v>1370.1770367958195</v>
      </c>
      <c r="D346" s="29">
        <f>IPMT('harmonogram spłat'!$M$2,B346,obliczenia!$C$7,-obliczenia!$C$13)</f>
        <v>128.69927608606116</v>
      </c>
      <c r="E346" s="30">
        <f t="shared" si="5"/>
        <v>1498.8763128818807</v>
      </c>
      <c r="G346" s="26"/>
      <c r="H346" s="30">
        <f>'harmonogram spłat'!E346-obliczenia!$D$19</f>
        <v>149.887631288188</v>
      </c>
      <c r="I346" s="30">
        <f>'harmonogram spłat'!E346-obliczenia!$D$20</f>
        <v>224.83144693228201</v>
      </c>
      <c r="J346" s="30">
        <f>'harmonogram spłat'!E346-obliczenia!$D$21</f>
        <v>299.77526257637601</v>
      </c>
    </row>
    <row r="347" spans="2:10" ht="15">
      <c r="B347" s="26">
        <v>344</v>
      </c>
      <c r="C347" s="29">
        <f>PPMT('harmonogram spłat'!$M$2,B347,obliczenia!$C$7,-obliczenia!$C$13)</f>
        <v>1377.0279219797987</v>
      </c>
      <c r="D347" s="29">
        <f>IPMT('harmonogram spłat'!$M$2,B347,obliczenia!$C$7,-obliczenia!$C$13)</f>
        <v>121.84839090208203</v>
      </c>
      <c r="E347" s="30">
        <f t="shared" si="5"/>
        <v>1498.8763128818807</v>
      </c>
      <c r="G347" s="26"/>
      <c r="H347" s="30">
        <f>'harmonogram spłat'!E347-obliczenia!$D$19</f>
        <v>149.887631288188</v>
      </c>
      <c r="I347" s="30">
        <f>'harmonogram spłat'!E347-obliczenia!$D$20</f>
        <v>224.83144693228201</v>
      </c>
      <c r="J347" s="30">
        <f>'harmonogram spłat'!E347-obliczenia!$D$21</f>
        <v>299.77526257637601</v>
      </c>
    </row>
    <row r="348" spans="2:10" ht="15">
      <c r="B348" s="26">
        <v>345</v>
      </c>
      <c r="C348" s="29">
        <f>PPMT('harmonogram spłat'!$M$2,B348,obliczenia!$C$7,-obliczenia!$C$13)</f>
        <v>1383.9130615896977</v>
      </c>
      <c r="D348" s="29">
        <f>IPMT('harmonogram spłat'!$M$2,B348,obliczenia!$C$7,-obliczenia!$C$13)</f>
        <v>114.96325129218303</v>
      </c>
      <c r="E348" s="30">
        <f t="shared" si="5"/>
        <v>1498.8763128818807</v>
      </c>
      <c r="G348" s="26"/>
      <c r="H348" s="30">
        <f>'harmonogram spłat'!E348-obliczenia!$D$19</f>
        <v>149.887631288188</v>
      </c>
      <c r="I348" s="30">
        <f>'harmonogram spłat'!E348-obliczenia!$D$20</f>
        <v>224.83144693228201</v>
      </c>
      <c r="J348" s="30">
        <f>'harmonogram spłat'!E348-obliczenia!$D$21</f>
        <v>299.77526257637601</v>
      </c>
    </row>
    <row r="349" spans="2:10" ht="15">
      <c r="B349" s="26">
        <v>346</v>
      </c>
      <c r="C349" s="29">
        <f>PPMT('harmonogram spłat'!$M$2,B349,obliczenia!$C$7,-obliczenia!$C$13)</f>
        <v>1390.8326268976462</v>
      </c>
      <c r="D349" s="29">
        <f>IPMT('harmonogram spłat'!$M$2,B349,obliczenia!$C$7,-obliczenia!$C$13)</f>
        <v>108.04368598423457</v>
      </c>
      <c r="E349" s="30">
        <f t="shared" si="5"/>
        <v>1498.8763128818807</v>
      </c>
      <c r="G349" s="26"/>
      <c r="H349" s="30">
        <f>'harmonogram spłat'!E349-obliczenia!$D$19</f>
        <v>149.887631288188</v>
      </c>
      <c r="I349" s="30">
        <f>'harmonogram spłat'!E349-obliczenia!$D$20</f>
        <v>224.83144693228201</v>
      </c>
      <c r="J349" s="30">
        <f>'harmonogram spłat'!E349-obliczenia!$D$21</f>
        <v>299.77526257637601</v>
      </c>
    </row>
    <row r="350" spans="2:10" ht="15">
      <c r="B350" s="26">
        <v>347</v>
      </c>
      <c r="C350" s="29">
        <f>PPMT('harmonogram spłat'!$M$2,B350,obliczenia!$C$7,-obliczenia!$C$13)</f>
        <v>1397.7867900321344</v>
      </c>
      <c r="D350" s="29">
        <f>IPMT('harmonogram spłat'!$M$2,B350,obliczenia!$C$7,-obliczenia!$C$13)</f>
        <v>101.08952284974632</v>
      </c>
      <c r="E350" s="30">
        <f t="shared" si="5"/>
        <v>1498.8763128818807</v>
      </c>
      <c r="G350" s="26"/>
      <c r="H350" s="30">
        <f>'harmonogram spłat'!E350-obliczenia!$D$19</f>
        <v>149.887631288188</v>
      </c>
      <c r="I350" s="30">
        <f>'harmonogram spłat'!E350-obliczenia!$D$20</f>
        <v>224.83144693228201</v>
      </c>
      <c r="J350" s="30">
        <f>'harmonogram spłat'!E350-obliczenia!$D$21</f>
        <v>299.77526257637601</v>
      </c>
    </row>
    <row r="351" spans="2:10" ht="15">
      <c r="B351" s="26">
        <v>348</v>
      </c>
      <c r="C351" s="29">
        <f>PPMT('harmonogram spłat'!$M$2,B351,obliczenia!$C$7,-obliczenia!$C$13)</f>
        <v>1404.7757239822949</v>
      </c>
      <c r="D351" s="29">
        <f>IPMT('harmonogram spłat'!$M$2,B351,obliczenia!$C$7,-obliczenia!$C$13)</f>
        <v>94.100588899585659</v>
      </c>
      <c r="E351" s="30">
        <f t="shared" si="5"/>
        <v>1498.8763128818805</v>
      </c>
      <c r="G351" s="26"/>
      <c r="H351" s="30">
        <f>'harmonogram spłat'!E351-obliczenia!$D$19</f>
        <v>149.88763128818778</v>
      </c>
      <c r="I351" s="30">
        <f>'harmonogram spłat'!E351-obliczenia!$D$20</f>
        <v>224.83144693228178</v>
      </c>
      <c r="J351" s="30">
        <f>'harmonogram spłat'!E351-obliczenia!$D$21</f>
        <v>299.77526257637578</v>
      </c>
    </row>
    <row r="352" spans="2:10" ht="15">
      <c r="B352" s="26">
        <v>349</v>
      </c>
      <c r="C352" s="29">
        <f>PPMT('harmonogram spłat'!$M$2,B352,obliczenia!$C$7,-obliczenia!$C$13)</f>
        <v>1411.7996026022065</v>
      </c>
      <c r="D352" s="29">
        <f>IPMT('harmonogram spłat'!$M$2,B352,obliczenia!$C$7,-obliczenia!$C$13)</f>
        <v>87.076710279674174</v>
      </c>
      <c r="E352" s="30">
        <f t="shared" si="5"/>
        <v>1498.8763128818807</v>
      </c>
      <c r="G352" s="26"/>
      <c r="H352" s="30">
        <f>'harmonogram spłat'!E352-obliczenia!$D$19</f>
        <v>149.887631288188</v>
      </c>
      <c r="I352" s="30">
        <f>'harmonogram spłat'!E352-obliczenia!$D$20</f>
        <v>224.83144693228201</v>
      </c>
      <c r="J352" s="30">
        <f>'harmonogram spłat'!E352-obliczenia!$D$21</f>
        <v>299.77526257637601</v>
      </c>
    </row>
    <row r="353" spans="2:10" ht="15">
      <c r="B353" s="26">
        <v>350</v>
      </c>
      <c r="C353" s="29">
        <f>PPMT('harmonogram spłat'!$M$2,B353,obliczenia!$C$7,-obliczenia!$C$13)</f>
        <v>1418.8586006152177</v>
      </c>
      <c r="D353" s="29">
        <f>IPMT('harmonogram spłat'!$M$2,B353,obliczenia!$C$7,-obliczenia!$C$13)</f>
        <v>80.017712266663139</v>
      </c>
      <c r="E353" s="30">
        <f t="shared" si="5"/>
        <v>1498.8763128818809</v>
      </c>
      <c r="G353" s="26"/>
      <c r="H353" s="30">
        <f>'harmonogram spłat'!E353-obliczenia!$D$19</f>
        <v>149.88763128818823</v>
      </c>
      <c r="I353" s="30">
        <f>'harmonogram spłat'!E353-obliczenia!$D$20</f>
        <v>224.83144693228223</v>
      </c>
      <c r="J353" s="30">
        <f>'harmonogram spłat'!E353-obliczenia!$D$21</f>
        <v>299.77526257637624</v>
      </c>
    </row>
    <row r="354" spans="2:10" ht="15">
      <c r="B354" s="26">
        <v>351</v>
      </c>
      <c r="C354" s="29">
        <f>PPMT('harmonogram spłat'!$M$2,B354,obliczenia!$C$7,-obliczenia!$C$13)</f>
        <v>1425.9528936182937</v>
      </c>
      <c r="D354" s="29">
        <f>IPMT('harmonogram spłat'!$M$2,B354,obliczenia!$C$7,-obliczenia!$C$13)</f>
        <v>72.923419263587064</v>
      </c>
      <c r="E354" s="30">
        <f t="shared" si="5"/>
        <v>1498.8763128818807</v>
      </c>
      <c r="G354" s="26"/>
      <c r="H354" s="30">
        <f>'harmonogram spłat'!E354-obliczenia!$D$19</f>
        <v>149.887631288188</v>
      </c>
      <c r="I354" s="30">
        <f>'harmonogram spłat'!E354-obliczenia!$D$20</f>
        <v>224.83144693228201</v>
      </c>
      <c r="J354" s="30">
        <f>'harmonogram spłat'!E354-obliczenia!$D$21</f>
        <v>299.77526257637601</v>
      </c>
    </row>
    <row r="355" spans="2:10" ht="15">
      <c r="B355" s="26">
        <v>352</v>
      </c>
      <c r="C355" s="29">
        <f>PPMT('harmonogram spłat'!$M$2,B355,obliczenia!$C$7,-obliczenia!$C$13)</f>
        <v>1433.082658086385</v>
      </c>
      <c r="D355" s="29">
        <f>IPMT('harmonogram spłat'!$M$2,B355,obliczenia!$C$7,-obliczenia!$C$13)</f>
        <v>65.793654795495584</v>
      </c>
      <c r="E355" s="30">
        <f t="shared" si="5"/>
        <v>1498.8763128818805</v>
      </c>
      <c r="G355" s="26"/>
      <c r="H355" s="30">
        <f>'harmonogram spłat'!E355-obliczenia!$D$19</f>
        <v>149.88763128818778</v>
      </c>
      <c r="I355" s="30">
        <f>'harmonogram spłat'!E355-obliczenia!$D$20</f>
        <v>224.83144693228178</v>
      </c>
      <c r="J355" s="30">
        <f>'harmonogram spłat'!E355-obliczenia!$D$21</f>
        <v>299.77526257637578</v>
      </c>
    </row>
    <row r="356" spans="2:10" ht="15">
      <c r="B356" s="26">
        <v>353</v>
      </c>
      <c r="C356" s="29">
        <f>PPMT('harmonogram spłat'!$M$2,B356,obliczenia!$C$7,-obliczenia!$C$13)</f>
        <v>1440.2480713768171</v>
      </c>
      <c r="D356" s="29">
        <f>IPMT('harmonogram spłat'!$M$2,B356,obliczenia!$C$7,-obliczenia!$C$13)</f>
        <v>58.628241505063656</v>
      </c>
      <c r="E356" s="30">
        <f t="shared" si="5"/>
        <v>1498.8763128818807</v>
      </c>
      <c r="G356" s="26"/>
      <c r="H356" s="30">
        <f>'harmonogram spłat'!E356-obliczenia!$D$19</f>
        <v>149.887631288188</v>
      </c>
      <c r="I356" s="30">
        <f>'harmonogram spłat'!E356-obliczenia!$D$20</f>
        <v>224.83144693228201</v>
      </c>
      <c r="J356" s="30">
        <f>'harmonogram spłat'!E356-obliczenia!$D$21</f>
        <v>299.77526257637601</v>
      </c>
    </row>
    <row r="357" spans="2:10" ht="15">
      <c r="B357" s="26">
        <v>354</v>
      </c>
      <c r="C357" s="29">
        <f>PPMT('harmonogram spłat'!$M$2,B357,obliczenia!$C$7,-obliczenia!$C$13)</f>
        <v>1447.4493117337013</v>
      </c>
      <c r="D357" s="29">
        <f>IPMT('harmonogram spłat'!$M$2,B357,obliczenia!$C$7,-obliczenia!$C$13)</f>
        <v>51.427001148179563</v>
      </c>
      <c r="E357" s="30">
        <f t="shared" si="5"/>
        <v>1498.8763128818809</v>
      </c>
      <c r="G357" s="26"/>
      <c r="H357" s="30">
        <f>'harmonogram spłat'!E357-obliczenia!$D$19</f>
        <v>149.88763128818823</v>
      </c>
      <c r="I357" s="30">
        <f>'harmonogram spłat'!E357-obliczenia!$D$20</f>
        <v>224.83144693228223</v>
      </c>
      <c r="J357" s="30">
        <f>'harmonogram spłat'!E357-obliczenia!$D$21</f>
        <v>299.77526257637624</v>
      </c>
    </row>
    <row r="358" spans="2:10" ht="15">
      <c r="B358" s="26">
        <v>355</v>
      </c>
      <c r="C358" s="29">
        <f>PPMT('harmonogram spłat'!$M$2,B358,obliczenia!$C$7,-obliczenia!$C$13)</f>
        <v>1454.6865582923697</v>
      </c>
      <c r="D358" s="29">
        <f>IPMT('harmonogram spłat'!$M$2,B358,obliczenia!$C$7,-obliczenia!$C$13)</f>
        <v>44.189754589511061</v>
      </c>
      <c r="E358" s="30">
        <f t="shared" si="5"/>
        <v>1498.8763128818807</v>
      </c>
      <c r="G358" s="26"/>
      <c r="H358" s="30">
        <f>'harmonogram spłat'!E358-obliczenia!$D$19</f>
        <v>149.887631288188</v>
      </c>
      <c r="I358" s="30">
        <f>'harmonogram spłat'!E358-obliczenia!$D$20</f>
        <v>224.83144693228201</v>
      </c>
      <c r="J358" s="30">
        <f>'harmonogram spłat'!E358-obliczenia!$D$21</f>
        <v>299.77526257637601</v>
      </c>
    </row>
    <row r="359" spans="2:10" ht="15">
      <c r="B359" s="26">
        <v>356</v>
      </c>
      <c r="C359" s="29">
        <f>PPMT('harmonogram spłat'!$M$2,B359,obliczenia!$C$7,-obliczenia!$C$13)</f>
        <v>1461.9599910838317</v>
      </c>
      <c r="D359" s="29">
        <f>IPMT('harmonogram spłat'!$M$2,B359,obliczenia!$C$7,-obliczenia!$C$13)</f>
        <v>36.916321798049211</v>
      </c>
      <c r="E359" s="30">
        <f t="shared" si="5"/>
        <v>1498.8763128818809</v>
      </c>
      <c r="G359" s="26"/>
      <c r="H359" s="30">
        <f>'harmonogram spłat'!E359-obliczenia!$D$19</f>
        <v>149.88763128818823</v>
      </c>
      <c r="I359" s="30">
        <f>'harmonogram spłat'!E359-obliczenia!$D$20</f>
        <v>224.83144693228223</v>
      </c>
      <c r="J359" s="30">
        <f>'harmonogram spłat'!E359-obliczenia!$D$21</f>
        <v>299.77526257637624</v>
      </c>
    </row>
    <row r="360" spans="2:10" ht="15">
      <c r="B360" s="26">
        <v>357</v>
      </c>
      <c r="C360" s="29">
        <f>PPMT('harmonogram spłat'!$M$2,B360,obliczenia!$C$7,-obliczenia!$C$13)</f>
        <v>1469.2697910392505</v>
      </c>
      <c r="D360" s="29">
        <f>IPMT('harmonogram spłat'!$M$2,B360,obliczenia!$C$7,-obliczenia!$C$13)</f>
        <v>29.606521842630045</v>
      </c>
      <c r="E360" s="30">
        <f t="shared" si="5"/>
        <v>1498.8763128818805</v>
      </c>
      <c r="G360" s="26"/>
      <c r="H360" s="30">
        <f>'harmonogram spłat'!E360-obliczenia!$D$19</f>
        <v>149.88763128818778</v>
      </c>
      <c r="I360" s="30">
        <f>'harmonogram spłat'!E360-obliczenia!$D$20</f>
        <v>224.83144693228178</v>
      </c>
      <c r="J360" s="30">
        <f>'harmonogram spłat'!E360-obliczenia!$D$21</f>
        <v>299.77526257637578</v>
      </c>
    </row>
    <row r="361" spans="2:10" ht="15">
      <c r="B361" s="26">
        <v>358</v>
      </c>
      <c r="C361" s="29">
        <f>PPMT('harmonogram spłat'!$M$2,B361,obliczenia!$C$7,-obliczenia!$C$13)</f>
        <v>1476.6161399944469</v>
      </c>
      <c r="D361" s="29">
        <f>IPMT('harmonogram spłat'!$M$2,B361,obliczenia!$C$7,-obliczenia!$C$13)</f>
        <v>22.260172887433793</v>
      </c>
      <c r="E361" s="30">
        <f t="shared" si="5"/>
        <v>1498.8763128818807</v>
      </c>
      <c r="G361" s="26"/>
      <c r="H361" s="30">
        <f>'harmonogram spłat'!E361-obliczenia!$D$19</f>
        <v>149.887631288188</v>
      </c>
      <c r="I361" s="30">
        <f>'harmonogram spłat'!E361-obliczenia!$D$20</f>
        <v>224.83144693228201</v>
      </c>
      <c r="J361" s="30">
        <f>'harmonogram spłat'!E361-obliczenia!$D$21</f>
        <v>299.77526257637601</v>
      </c>
    </row>
    <row r="362" spans="2:10" ht="15">
      <c r="B362" s="26">
        <v>359</v>
      </c>
      <c r="C362" s="29">
        <f>PPMT('harmonogram spłat'!$M$2,B362,obliczenia!$C$7,-obliczenia!$C$13)</f>
        <v>1483.9992206944194</v>
      </c>
      <c r="D362" s="29">
        <f>IPMT('harmonogram spłat'!$M$2,B362,obliczenia!$C$7,-obliczenia!$C$13)</f>
        <v>14.877092187461557</v>
      </c>
      <c r="E362" s="30">
        <f t="shared" si="5"/>
        <v>1498.8763128818809</v>
      </c>
      <c r="G362" s="26"/>
      <c r="H362" s="30">
        <f>'harmonogram spłat'!E362-obliczenia!$D$19</f>
        <v>149.88763128818823</v>
      </c>
      <c r="I362" s="30">
        <f>'harmonogram spłat'!E362-obliczenia!$D$20</f>
        <v>224.83144693228223</v>
      </c>
      <c r="J362" s="30">
        <f>'harmonogram spłat'!E362-obliczenia!$D$21</f>
        <v>299.77526257637624</v>
      </c>
    </row>
    <row r="363" spans="2:10" ht="15">
      <c r="B363" s="26">
        <v>360</v>
      </c>
      <c r="C363" s="29">
        <f>PPMT('harmonogram spłat'!$M$2,B363,obliczenia!$C$7,-obliczenia!$C$13)</f>
        <v>1491.4192167978915</v>
      </c>
      <c r="D363" s="29">
        <f>IPMT('harmonogram spłat'!$M$2,B363,obliczenia!$C$7,-obliczenia!$C$13)</f>
        <v>7.457096083989458</v>
      </c>
      <c r="E363" s="30">
        <f t="shared" si="5"/>
        <v>1498.8763128818809</v>
      </c>
      <c r="G363" s="26"/>
      <c r="H363" s="30">
        <f>'harmonogram spłat'!E363-obliczenia!$D$19</f>
        <v>149.88763128818823</v>
      </c>
      <c r="I363" s="30">
        <f>'harmonogram spłat'!E363-obliczenia!$D$20</f>
        <v>224.83144693228223</v>
      </c>
      <c r="J363" s="30">
        <f>'harmonogram spłat'!E363-obliczenia!$D$21</f>
        <v>299.77526257637624</v>
      </c>
    </row>
  </sheetData>
  <sheetProtection password="90BA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obliczenia</vt:lpstr>
      <vt:lpstr>harmonogram spłat</vt:lpstr>
    </vt:vector>
  </TitlesOfParts>
  <Company>Bankier.PL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Bankier</dc:creator>
  <cp:lastModifiedBy>Katarzyna Was-Smarczewska</cp:lastModifiedBy>
  <dcterms:created xsi:type="dcterms:W3CDTF">2012-12-20T07:03:13Z</dcterms:created>
  <dcterms:modified xsi:type="dcterms:W3CDTF">2012-12-27T14:58:20Z</dcterms:modified>
</cp:coreProperties>
</file>