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florek\Desktop\"/>
    </mc:Choice>
  </mc:AlternateContent>
  <bookViews>
    <workbookView xWindow="0" yWindow="0" windowWidth="19200" windowHeight="5280" tabRatio="754"/>
  </bookViews>
  <sheets>
    <sheet name="Składka zdrowot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6" i="1"/>
  <c r="I4" i="1"/>
  <c r="I7" i="1"/>
  <c r="I6" i="1"/>
  <c r="D11" i="1"/>
  <c r="D15" i="1"/>
  <c r="D10" i="1" l="1"/>
  <c r="E16" i="1" l="1"/>
  <c r="E21" i="1"/>
  <c r="D20" i="1"/>
  <c r="E20" i="1" s="1"/>
  <c r="E11" i="1"/>
  <c r="E22" i="1" l="1"/>
  <c r="D17" i="1"/>
  <c r="D12" i="1"/>
  <c r="E15" i="1"/>
  <c r="E17" i="1" s="1"/>
  <c r="D22" i="1"/>
  <c r="E10" i="1"/>
  <c r="E12" i="1" s="1"/>
</calcChain>
</file>

<file path=xl/sharedStrings.xml><?xml version="1.0" encoding="utf-8"?>
<sst xmlns="http://schemas.openxmlformats.org/spreadsheetml/2006/main" count="35" uniqueCount="24">
  <si>
    <t>Skala podatkowa</t>
  </si>
  <si>
    <t xml:space="preserve">Miesięczny przychód </t>
  </si>
  <si>
    <t>Miesięczny dochód</t>
  </si>
  <si>
    <t xml:space="preserve"> </t>
  </si>
  <si>
    <t>Obecnie</t>
  </si>
  <si>
    <t>Miesięczna składka zdrowotna</t>
  </si>
  <si>
    <t>Roczna kwota składki zdrowotnej</t>
  </si>
  <si>
    <t>Po zmianie</t>
  </si>
  <si>
    <t>Różnica</t>
  </si>
  <si>
    <t>Podatek liniowy</t>
  </si>
  <si>
    <t>Ryczałt od przychodów ewidencjonowanych</t>
  </si>
  <si>
    <t>dla ryczałtu</t>
  </si>
  <si>
    <t>pozostałe</t>
  </si>
  <si>
    <t>SEKCJA A:</t>
  </si>
  <si>
    <t>UZUPEŁNIJ DANE:</t>
  </si>
  <si>
    <t>SEKCJA B:</t>
  </si>
  <si>
    <t>WYNIKI:</t>
  </si>
  <si>
    <t>Zmieniaj tylko, jeśli wiesz, co robisz</t>
  </si>
  <si>
    <t>Dane techniczne</t>
  </si>
  <si>
    <t>Kwota 2-krotności przeciętnego miesięcznego wynagrodzenia</t>
  </si>
  <si>
    <t>Kwota 4-krotności przeciętnego miesięcznego wynagrodzenia</t>
  </si>
  <si>
    <t>Miesięczna składka zdrowotna (9% z 75% wynagrodzenia min.)</t>
  </si>
  <si>
    <t>Kwota minimalnego wynagrodzenia (od 1.07.2024 r.)</t>
  </si>
  <si>
    <t>Kwota przeciętnego miesięcznego wynagrodzenia (GUS, za luty 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</si>
</sst>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5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2" fontId="1" fillId="2" borderId="1" xfId="1" applyNumberFormat="1" applyFont="1" applyFill="1" applyBorder="1"/>
    <xf numFmtId="0" fontId="0" fillId="5" borderId="2" xfId="0" applyFill="1" applyBorder="1"/>
    <xf numFmtId="44" fontId="0" fillId="5" borderId="2" xfId="0" applyNumberFormat="1" applyFill="1" applyBorder="1"/>
    <xf numFmtId="44" fontId="0" fillId="5" borderId="2" xfId="1" applyFont="1" applyFill="1" applyBorder="1"/>
    <xf numFmtId="0" fontId="0" fillId="5" borderId="2" xfId="0" applyFill="1" applyBorder="1" applyAlignment="1">
      <alignment horizontal="center" vertical="center" wrapText="1"/>
    </xf>
    <xf numFmtId="0" fontId="2" fillId="5" borderId="2" xfId="0" applyFont="1" applyFill="1" applyBorder="1"/>
    <xf numFmtId="44" fontId="3" fillId="5" borderId="2" xfId="0" applyNumberFormat="1" applyFont="1" applyFill="1" applyBorder="1"/>
    <xf numFmtId="0" fontId="0" fillId="5" borderId="0" xfId="0" applyFill="1"/>
    <xf numFmtId="0" fontId="2" fillId="3" borderId="3" xfId="0" applyFont="1" applyFill="1" applyBorder="1"/>
    <xf numFmtId="44" fontId="0" fillId="4" borderId="3" xfId="1" applyFont="1" applyFill="1" applyBorder="1"/>
    <xf numFmtId="0" fontId="2" fillId="3" borderId="4" xfId="0" applyFont="1" applyFill="1" applyBorder="1"/>
    <xf numFmtId="44" fontId="0" fillId="2" borderId="4" xfId="1" applyFont="1" applyFill="1" applyBorder="1" applyAlignment="1">
      <alignment horizontal="left"/>
    </xf>
    <xf numFmtId="44" fontId="0" fillId="4" borderId="4" xfId="1" applyFont="1" applyFill="1" applyBorder="1"/>
    <xf numFmtId="0" fontId="0" fillId="5" borderId="0" xfId="0" applyFill="1" applyAlignment="1">
      <alignment vertical="center"/>
    </xf>
    <xf numFmtId="44" fontId="0" fillId="5" borderId="0" xfId="0" applyNumberFormat="1" applyFill="1"/>
    <xf numFmtId="0" fontId="4" fillId="5" borderId="0" xfId="0" applyFont="1" applyFill="1"/>
    <xf numFmtId="0" fontId="3" fillId="5" borderId="2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 wrapText="1"/>
    </xf>
    <xf numFmtId="44" fontId="0" fillId="5" borderId="0" xfId="0" applyNumberFormat="1" applyFill="1" applyBorder="1"/>
    <xf numFmtId="44" fontId="0" fillId="5" borderId="0" xfId="1" applyFont="1" applyFill="1" applyBorder="1"/>
    <xf numFmtId="44" fontId="3" fillId="5" borderId="0" xfId="0" applyNumberFormat="1" applyFont="1" applyFill="1" applyBorder="1"/>
    <xf numFmtId="0" fontId="8" fillId="5" borderId="2" xfId="0" applyFont="1" applyFill="1" applyBorder="1"/>
    <xf numFmtId="6" fontId="8" fillId="5" borderId="2" xfId="0" applyNumberFormat="1" applyFont="1" applyFill="1" applyBorder="1"/>
    <xf numFmtId="8" fontId="8" fillId="5" borderId="2" xfId="0" applyNumberFormat="1" applyFont="1" applyFill="1" applyBorder="1"/>
    <xf numFmtId="2" fontId="8" fillId="5" borderId="2" xfId="0" applyNumberFormat="1" applyFont="1" applyFill="1" applyBorder="1"/>
    <xf numFmtId="0" fontId="7" fillId="5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2"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80" zoomScaleNormal="80" workbookViewId="0">
      <selection activeCell="G15" sqref="G15"/>
    </sheetView>
  </sheetViews>
  <sheetFormatPr defaultRowHeight="14.5" x14ac:dyDescent="0.35"/>
  <cols>
    <col min="1" max="1" width="5.90625" style="8" customWidth="1"/>
    <col min="2" max="2" width="20.54296875" customWidth="1"/>
    <col min="3" max="3" width="19.26953125" customWidth="1"/>
    <col min="4" max="4" width="21.81640625" customWidth="1"/>
    <col min="5" max="5" width="18.54296875" customWidth="1"/>
    <col min="6" max="7" width="10.08984375" style="8" customWidth="1"/>
    <col min="8" max="8" width="60" style="8" customWidth="1"/>
    <col min="9" max="9" width="10.26953125" style="8" customWidth="1"/>
    <col min="10" max="14" width="8.7265625" style="8"/>
  </cols>
  <sheetData>
    <row r="1" spans="2:11" s="8" customFormat="1" x14ac:dyDescent="0.35"/>
    <row r="2" spans="2:11" x14ac:dyDescent="0.35">
      <c r="B2" s="29" t="s">
        <v>13</v>
      </c>
      <c r="C2" s="31" t="s">
        <v>14</v>
      </c>
      <c r="D2" s="31"/>
      <c r="E2" s="31"/>
      <c r="F2" s="18"/>
      <c r="H2" s="27" t="s">
        <v>18</v>
      </c>
      <c r="I2" s="27"/>
    </row>
    <row r="3" spans="2:11" x14ac:dyDescent="0.35">
      <c r="B3" s="29"/>
      <c r="C3" s="9" t="s">
        <v>1</v>
      </c>
      <c r="D3" s="1" t="s">
        <v>11</v>
      </c>
      <c r="E3" s="10">
        <v>20000</v>
      </c>
      <c r="F3" s="21"/>
      <c r="H3" s="23" t="s">
        <v>22</v>
      </c>
      <c r="I3" s="24">
        <v>4300</v>
      </c>
    </row>
    <row r="4" spans="2:11" x14ac:dyDescent="0.35">
      <c r="B4" s="29"/>
      <c r="C4" s="11" t="s">
        <v>2</v>
      </c>
      <c r="D4" s="12" t="s">
        <v>12</v>
      </c>
      <c r="E4" s="13">
        <v>20000</v>
      </c>
      <c r="F4" s="21"/>
      <c r="H4" s="23" t="s">
        <v>21</v>
      </c>
      <c r="I4" s="25">
        <f>0.75*I3*0.09</f>
        <v>290.25</v>
      </c>
    </row>
    <row r="5" spans="2:11" x14ac:dyDescent="0.35">
      <c r="B5" s="8"/>
      <c r="C5" s="8"/>
      <c r="D5" s="8"/>
      <c r="E5" s="8"/>
      <c r="H5" s="23" t="s">
        <v>23</v>
      </c>
      <c r="I5" s="23">
        <v>7978.85</v>
      </c>
    </row>
    <row r="6" spans="2:11" x14ac:dyDescent="0.35">
      <c r="B6" s="8"/>
      <c r="C6" s="8"/>
      <c r="D6" s="8"/>
      <c r="E6" s="8"/>
      <c r="H6" s="23" t="s">
        <v>19</v>
      </c>
      <c r="I6" s="26">
        <f>I5*2</f>
        <v>15957.7</v>
      </c>
    </row>
    <row r="7" spans="2:11" x14ac:dyDescent="0.35">
      <c r="B7" s="17" t="s">
        <v>15</v>
      </c>
      <c r="C7" s="31" t="s">
        <v>16</v>
      </c>
      <c r="D7" s="31"/>
      <c r="E7" s="31"/>
      <c r="F7" s="18"/>
      <c r="H7" s="23" t="s">
        <v>20</v>
      </c>
      <c r="I7" s="26">
        <f>I5*4</f>
        <v>31915.4</v>
      </c>
    </row>
    <row r="8" spans="2:11" x14ac:dyDescent="0.35">
      <c r="B8" s="8"/>
      <c r="C8" s="8"/>
      <c r="D8" s="8"/>
      <c r="E8" s="8"/>
      <c r="H8" s="28" t="s">
        <v>17</v>
      </c>
      <c r="I8" s="28"/>
    </row>
    <row r="9" spans="2:11" ht="27.5" customHeight="1" x14ac:dyDescent="0.35">
      <c r="C9" s="2"/>
      <c r="D9" s="5" t="s">
        <v>5</v>
      </c>
      <c r="E9" s="5" t="s">
        <v>6</v>
      </c>
      <c r="F9" s="19"/>
      <c r="K9" s="8" t="s">
        <v>3</v>
      </c>
    </row>
    <row r="10" spans="2:11" x14ac:dyDescent="0.35">
      <c r="B10" s="29" t="s">
        <v>0</v>
      </c>
      <c r="C10" s="2" t="s">
        <v>4</v>
      </c>
      <c r="D10" s="3">
        <f>MAX(E4*0.09, 381.78)</f>
        <v>1800</v>
      </c>
      <c r="E10" s="3">
        <f>D10*12</f>
        <v>21600</v>
      </c>
      <c r="F10" s="20"/>
    </row>
    <row r="11" spans="2:11" x14ac:dyDescent="0.35">
      <c r="B11" s="29"/>
      <c r="C11" s="2" t="s">
        <v>7</v>
      </c>
      <c r="D11" s="4">
        <f>I3*0.75*0.09</f>
        <v>290.25</v>
      </c>
      <c r="E11" s="4">
        <f>D11*12</f>
        <v>3483</v>
      </c>
      <c r="F11" s="21"/>
    </row>
    <row r="12" spans="2:11" x14ac:dyDescent="0.35">
      <c r="B12" s="29"/>
      <c r="C12" s="6" t="s">
        <v>8</v>
      </c>
      <c r="D12" s="7">
        <f>D10-D11</f>
        <v>1509.75</v>
      </c>
      <c r="E12" s="7">
        <f>E10-E11</f>
        <v>18117</v>
      </c>
      <c r="F12" s="22"/>
    </row>
    <row r="13" spans="2:11" x14ac:dyDescent="0.35">
      <c r="B13" s="14"/>
      <c r="C13" s="8"/>
      <c r="D13" s="15"/>
      <c r="E13" s="15"/>
      <c r="F13" s="15"/>
    </row>
    <row r="14" spans="2:11" x14ac:dyDescent="0.35">
      <c r="B14" s="14"/>
      <c r="C14" s="8"/>
      <c r="D14" s="8"/>
      <c r="E14" s="8"/>
      <c r="J14" s="8" t="s">
        <v>3</v>
      </c>
    </row>
    <row r="15" spans="2:11" x14ac:dyDescent="0.35">
      <c r="B15" s="29" t="s">
        <v>9</v>
      </c>
      <c r="C15" s="2" t="s">
        <v>4</v>
      </c>
      <c r="D15" s="3">
        <f>MAX(E4*0.09, 381.78)</f>
        <v>1800</v>
      </c>
      <c r="E15" s="3">
        <f>D15*12</f>
        <v>21600</v>
      </c>
      <c r="F15" s="20"/>
    </row>
    <row r="16" spans="2:11" x14ac:dyDescent="0.35">
      <c r="B16" s="29"/>
      <c r="C16" s="2" t="s">
        <v>7</v>
      </c>
      <c r="D16" s="3">
        <f>IF(E4&lt;I6,I4,I4+(E4-I6)*0.049)</f>
        <v>488.32269999999994</v>
      </c>
      <c r="E16" s="3">
        <f>D16*12</f>
        <v>5859.8723999999993</v>
      </c>
      <c r="F16" s="20"/>
    </row>
    <row r="17" spans="2:11" x14ac:dyDescent="0.35">
      <c r="B17" s="29"/>
      <c r="C17" s="6" t="s">
        <v>8</v>
      </c>
      <c r="D17" s="7">
        <f>D15-D16</f>
        <v>1311.6773000000001</v>
      </c>
      <c r="E17" s="7">
        <f>E15-E16</f>
        <v>15740.1276</v>
      </c>
      <c r="F17" s="22"/>
      <c r="H17" s="8" t="s">
        <v>3</v>
      </c>
      <c r="I17" s="8" t="s">
        <v>3</v>
      </c>
      <c r="K17" s="8" t="s">
        <v>3</v>
      </c>
    </row>
    <row r="18" spans="2:11" x14ac:dyDescent="0.35">
      <c r="B18" s="14"/>
      <c r="C18" s="8"/>
      <c r="D18" s="8"/>
      <c r="E18" s="8"/>
    </row>
    <row r="19" spans="2:11" x14ac:dyDescent="0.35">
      <c r="B19" s="14"/>
      <c r="C19" s="8"/>
      <c r="D19" s="8"/>
      <c r="E19" s="8"/>
    </row>
    <row r="20" spans="2:11" x14ac:dyDescent="0.35">
      <c r="B20" s="30" t="s">
        <v>10</v>
      </c>
      <c r="C20" s="2" t="s">
        <v>4</v>
      </c>
      <c r="D20" s="4">
        <f>IF(E3&lt;5000,419.46,IF(AND(E3&gt;=5000,E3&lt;=25000),699.11,1258.39))</f>
        <v>699.11</v>
      </c>
      <c r="E20" s="3">
        <f>D20*12</f>
        <v>8389.32</v>
      </c>
      <c r="F20" s="20"/>
    </row>
    <row r="21" spans="2:11" x14ac:dyDescent="0.35">
      <c r="B21" s="30"/>
      <c r="C21" s="2" t="s">
        <v>7</v>
      </c>
      <c r="D21" s="4">
        <f>IF(E3&lt;I7,I4,I4+(E3-I7)*0.035)</f>
        <v>290.25</v>
      </c>
      <c r="E21" s="3">
        <f>D21*12</f>
        <v>3483</v>
      </c>
      <c r="F21" s="20"/>
    </row>
    <row r="22" spans="2:11" x14ac:dyDescent="0.35">
      <c r="B22" s="30"/>
      <c r="C22" s="6" t="s">
        <v>8</v>
      </c>
      <c r="D22" s="7">
        <f>D20-D21</f>
        <v>408.86</v>
      </c>
      <c r="E22" s="7">
        <f>E20-E21</f>
        <v>4906.32</v>
      </c>
      <c r="F22" s="22"/>
    </row>
    <row r="23" spans="2:11" s="16" customFormat="1" x14ac:dyDescent="0.35">
      <c r="G23" s="16" t="s">
        <v>3</v>
      </c>
    </row>
    <row r="24" spans="2:11" s="16" customFormat="1" x14ac:dyDescent="0.35"/>
    <row r="25" spans="2:11" s="16" customFormat="1" x14ac:dyDescent="0.35"/>
    <row r="26" spans="2:11" s="16" customFormat="1" x14ac:dyDescent="0.35"/>
    <row r="27" spans="2:11" s="16" customFormat="1" x14ac:dyDescent="0.35"/>
    <row r="28" spans="2:11" s="8" customFormat="1" x14ac:dyDescent="0.35"/>
    <row r="29" spans="2:11" s="8" customFormat="1" x14ac:dyDescent="0.35"/>
    <row r="30" spans="2:11" s="8" customFormat="1" x14ac:dyDescent="0.35"/>
    <row r="31" spans="2:11" s="8" customFormat="1" x14ac:dyDescent="0.35"/>
    <row r="32" spans="2:11" s="8" customFormat="1" x14ac:dyDescent="0.35"/>
    <row r="33" s="8" customFormat="1" x14ac:dyDescent="0.35"/>
    <row r="34" s="8" customFormat="1" x14ac:dyDescent="0.35"/>
    <row r="35" s="8" customFormat="1" x14ac:dyDescent="0.35"/>
    <row r="36" s="8" customFormat="1" x14ac:dyDescent="0.35"/>
    <row r="37" s="8" customFormat="1" x14ac:dyDescent="0.35"/>
  </sheetData>
  <mergeCells count="8">
    <mergeCell ref="H2:I2"/>
    <mergeCell ref="H8:I8"/>
    <mergeCell ref="B10:B12"/>
    <mergeCell ref="B15:B17"/>
    <mergeCell ref="B20:B22"/>
    <mergeCell ref="C2:E2"/>
    <mergeCell ref="B2:B4"/>
    <mergeCell ref="C7:E7"/>
  </mergeCells>
  <conditionalFormatting sqref="D12:F12 D17:F17 D22:F22">
    <cfRule type="cellIs" dxfId="1" priority="2" operator="greaterThan">
      <formula>0</formula>
    </cfRule>
  </conditionalFormatting>
  <conditionalFormatting sqref="D12:F12 D17:F17 D22:F2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Składka zdrowotna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Florek Dominika</dc:creator>
  <cp:lastModifiedBy>Florek Dominika</cp:lastModifiedBy>
  <dcterms:created xsi:type="dcterms:W3CDTF">2024-03-25T10:07:54Z</dcterms:created>
  <dcterms:modified xsi:type="dcterms:W3CDTF">2024-03-25T15:05:37Z</dcterms:modified>
</cp:coreProperties>
</file>